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never" codeName="ThisWorkbook" defaultThemeVersion="124226"/>
  <bookViews>
    <workbookView xWindow="0" yWindow="60" windowWidth="20730" windowHeight="11700" tabRatio="954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9" hidden="1">'ფორმა 5.5'!$A$10:$M$1325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5.2'!$A$1:$I$43</definedName>
    <definedName name="_xlnm.Print_Area" localSheetId="8">'ფორმა 5.4'!$A$1:$H$30</definedName>
    <definedName name="_xlnm.Print_Area" localSheetId="9">'ფორმა 5.5'!$A$1:$M$1339</definedName>
    <definedName name="_xlnm.Print_Area" localSheetId="14">'ფორმა 9.1'!$A$1:$I$515</definedName>
    <definedName name="_xlnm.Print_Area" localSheetId="15">'ფორმა 9.2'!$A$1:$K$52</definedName>
    <definedName name="_xlnm.Print_Area" localSheetId="16">'ფორმა 9.6'!$A$1:$I$51</definedName>
    <definedName name="_xlnm.Print_Area" localSheetId="12">'ფორმა N 8.1'!$A$1:$H$27</definedName>
    <definedName name="_xlnm.Print_Area" localSheetId="17">'ფორმა N 9.7'!$A$1:$I$135</definedName>
    <definedName name="_xlnm.Print_Area" localSheetId="0">'ფორმა N1'!$A$1:$L$210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N8'!$A$1:$J$27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L914" i="46" l="1"/>
  <c r="D40" i="47" l="1"/>
  <c r="C32" i="7" l="1"/>
  <c r="C64" i="47" l="1"/>
  <c r="D47" i="12"/>
  <c r="D28" i="12"/>
  <c r="D27" i="12"/>
  <c r="D43" i="47" l="1"/>
  <c r="D53" i="47"/>
  <c r="C20" i="27"/>
  <c r="D19" i="27"/>
  <c r="C43" i="47"/>
  <c r="C42" i="47"/>
  <c r="C40" i="47"/>
  <c r="C45" i="47"/>
  <c r="C19" i="47"/>
  <c r="C53" i="47"/>
  <c r="C50" i="47" l="1"/>
  <c r="C10" i="7" l="1"/>
  <c r="C11" i="47" l="1"/>
  <c r="D11" i="47"/>
  <c r="D45" i="47" l="1"/>
  <c r="D42" i="47" l="1"/>
  <c r="D64" i="47" l="1"/>
  <c r="D36" i="47" l="1"/>
  <c r="D17" i="27"/>
  <c r="D13" i="7"/>
  <c r="C18" i="7" l="1"/>
  <c r="C14" i="7"/>
  <c r="C13" i="7"/>
  <c r="C34" i="7"/>
  <c r="C47" i="12" l="1"/>
  <c r="C28" i="12"/>
  <c r="C27" i="12"/>
  <c r="G49" i="12" l="1"/>
  <c r="G47" i="12"/>
  <c r="J31" i="10" l="1"/>
  <c r="I31" i="10"/>
  <c r="J21" i="10"/>
  <c r="I21" i="10"/>
  <c r="J16" i="10"/>
  <c r="I16" i="10"/>
  <c r="J15" i="10"/>
  <c r="I15" i="10"/>
  <c r="I11" i="9"/>
  <c r="I12" i="9"/>
  <c r="I13" i="9"/>
  <c r="I14" i="9"/>
  <c r="I15" i="9"/>
  <c r="I10" i="9"/>
  <c r="C12" i="7" l="1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125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17" i="44" l="1"/>
  <c r="H17" i="44"/>
  <c r="D31" i="7" l="1"/>
  <c r="D26" i="7" s="1"/>
  <c r="C31" i="7"/>
  <c r="C26" i="7" s="1"/>
  <c r="D27" i="7"/>
  <c r="C27" i="7"/>
  <c r="D19" i="7"/>
  <c r="C19" i="7"/>
  <c r="D16" i="7"/>
  <c r="D10" i="7" s="1"/>
  <c r="C16" i="7"/>
  <c r="D31" i="3"/>
  <c r="C31" i="3"/>
  <c r="C24" i="59" s="1"/>
  <c r="D9" i="7" l="1"/>
  <c r="C9" i="7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L1325" i="46"/>
  <c r="H18" i="45"/>
  <c r="G18" i="45"/>
  <c r="I29" i="43"/>
  <c r="H29" i="43"/>
  <c r="G29" i="43"/>
  <c r="D27" i="3" l="1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15" i="18" l="1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D9" i="3" l="1"/>
  <c r="G14" i="12" s="1"/>
  <c r="H14" i="12" s="1"/>
  <c r="C9" i="3"/>
  <c r="G10" i="12" s="1"/>
  <c r="H10" i="12" s="1"/>
  <c r="I10" i="12" s="1"/>
  <c r="C17" i="59" l="1"/>
</calcChain>
</file>

<file path=xl/sharedStrings.xml><?xml version="1.0" encoding="utf-8"?>
<sst xmlns="http://schemas.openxmlformats.org/spreadsheetml/2006/main" count="16256" uniqueCount="4926">
  <si>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</si>
  <si>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</si>
  <si>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</si>
  <si>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</si>
  <si>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</si>
  <si>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</si>
  <si>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</si>
  <si>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</si>
  <si>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</si>
  <si>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</si>
  <si>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</si>
  <si>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</si>
  <si>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</si>
  <si>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</si>
  <si>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</si>
  <si>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</si>
  <si>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</si>
  <si>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</si>
  <si>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</si>
  <si>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</si>
  <si>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</si>
  <si>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</si>
  <si>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</si>
  <si>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</si>
  <si>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</si>
  <si>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</si>
  <si>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</si>
  <si>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</si>
  <si>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</si>
  <si>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</si>
  <si>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</si>
  <si>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</si>
  <si>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</si>
  <si>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</si>
  <si>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</si>
  <si>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</si>
  <si>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</si>
  <si>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</si>
  <si>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</si>
  <si>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</si>
  <si>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</si>
  <si>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</si>
  <si>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</si>
  <si>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</si>
  <si>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</si>
  <si>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</si>
  <si>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</si>
  <si>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</si>
  <si>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</si>
  <si>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</si>
  <si>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</si>
  <si>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</si>
  <si>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</si>
  <si>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</si>
  <si>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</si>
  <si>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</si>
  <si>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</si>
  <si>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</si>
  <si>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</si>
  <si>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</si>
  <si>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</si>
  <si>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</si>
  <si>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</si>
  <si>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</si>
  <si>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</si>
  <si>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</si>
  <si>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</si>
  <si>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</si>
  <si>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</si>
  <si>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</si>
  <si>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</si>
  <si>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</si>
  <si>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</si>
  <si>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</si>
  <si>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</si>
  <si>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</si>
  <si>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</si>
  <si>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</si>
  <si>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</si>
  <si>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</si>
  <si>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</si>
  <si>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</si>
  <si>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</si>
  <si>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</si>
  <si>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</si>
  <si>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</si>
  <si>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</si>
  <si>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</si>
  <si>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</si>
  <si>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</si>
  <si>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</si>
  <si>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</si>
  <si>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</si>
  <si>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</si>
  <si>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</si>
  <si>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</si>
  <si>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</si>
  <si>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</si>
  <si>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</si>
  <si>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</si>
  <si>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</si>
  <si>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</si>
  <si>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</si>
  <si>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</si>
  <si>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</si>
  <si>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</si>
  <si>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</si>
  <si>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</si>
  <si>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</si>
  <si>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</si>
  <si>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</si>
  <si>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</si>
  <si>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</si>
  <si>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</si>
  <si>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</si>
  <si>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</si>
  <si>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</si>
  <si>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</si>
  <si>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</si>
  <si>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</si>
  <si>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</si>
  <si>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</si>
  <si>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</si>
  <si>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</si>
  <si>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</si>
  <si>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</si>
  <si>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</si>
  <si>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</si>
  <si>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</si>
  <si>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</si>
  <si>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</si>
  <si>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</si>
  <si>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</si>
  <si>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</si>
  <si>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</si>
  <si>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</si>
  <si>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</si>
  <si>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</si>
  <si>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</si>
  <si>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</si>
  <si>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</si>
  <si>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</si>
  <si>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</si>
  <si>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</si>
  <si>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</si>
  <si>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</si>
  <si>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</si>
  <si>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</si>
  <si>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</si>
  <si>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</si>
  <si>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</si>
  <si>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</si>
  <si>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</si>
  <si>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</si>
  <si>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</si>
  <si>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</si>
  <si>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</si>
  <si>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</si>
  <si>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</si>
  <si>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</si>
  <si>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</si>
  <si>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</si>
  <si>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</si>
  <si>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</si>
  <si>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</si>
  <si>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</si>
  <si>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</si>
  <si>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</si>
  <si>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</si>
  <si>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</si>
  <si>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</si>
  <si>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</si>
  <si>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</si>
  <si>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</si>
  <si>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</si>
  <si>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</si>
  <si>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</si>
  <si>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</si>
  <si>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</si>
  <si>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</si>
  <si>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</si>
  <si>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</si>
  <si>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</si>
  <si>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</si>
  <si>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</si>
  <si>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</si>
  <si>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</si>
  <si>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</si>
  <si>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</si>
  <si>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</si>
  <si>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</si>
  <si>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</si>
  <si>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</si>
  <si>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</si>
  <si>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</si>
  <si>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</si>
  <si>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</si>
  <si>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</si>
  <si>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</si>
  <si>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</si>
  <si>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</si>
  <si>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</si>
  <si>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</si>
  <si>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</si>
  <si>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</si>
  <si>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</si>
  <si>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</si>
  <si>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</si>
  <si>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</si>
  <si>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</si>
  <si>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</si>
  <si>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</si>
  <si>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</si>
  <si>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</si>
  <si>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</si>
  <si>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</si>
  <si>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</si>
  <si>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</si>
  <si>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</si>
  <si>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</si>
  <si>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</si>
  <si>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</si>
  <si>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</si>
  <si>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</si>
  <si>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</si>
  <si>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</si>
  <si>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</si>
  <si>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</si>
  <si>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</si>
  <si>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</si>
  <si>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</si>
  <si>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</si>
  <si>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</si>
  <si>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</si>
  <si>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</si>
  <si>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</si>
  <si>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</si>
  <si>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</si>
  <si>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</si>
  <si>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</si>
  <si>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</si>
  <si>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</si>
  <si>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</si>
  <si>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</si>
  <si>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</si>
  <si>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</si>
  <si>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</si>
  <si>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</si>
  <si>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</si>
  <si>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</si>
  <si>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</si>
  <si>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</si>
  <si>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</si>
  <si>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</si>
  <si>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</si>
  <si>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</si>
  <si>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</si>
  <si>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</si>
  <si>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</si>
  <si>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</si>
  <si>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</si>
  <si>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</si>
  <si>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</si>
  <si>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</si>
  <si>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</si>
  <si>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</si>
  <si>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</si>
  <si>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</si>
  <si>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</si>
  <si>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</si>
  <si>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</si>
  <si>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</si>
  <si>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</si>
  <si>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</si>
  <si>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</si>
  <si>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</si>
  <si>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</si>
  <si>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</si>
  <si>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</si>
  <si>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</si>
  <si>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</si>
  <si>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</si>
  <si>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</si>
  <si>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</si>
  <si>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</si>
  <si>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</si>
  <si>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</si>
  <si>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</si>
  <si>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</si>
  <si>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</si>
  <si>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</si>
  <si>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</si>
  <si>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</si>
  <si>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</si>
  <si>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</si>
  <si>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</si>
  <si>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</si>
  <si>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</si>
  <si>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</si>
  <si>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</si>
  <si>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</si>
  <si>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</si>
  <si>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</si>
  <si>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</si>
  <si>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</si>
  <si>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</si>
  <si>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</si>
  <si>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</si>
  <si>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</si>
  <si>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</si>
  <si>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</si>
  <si>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</si>
  <si>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</si>
  <si>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</si>
  <si>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</si>
  <si>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</si>
  <si>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</si>
  <si>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</si>
  <si>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</si>
  <si>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</si>
  <si>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</si>
  <si>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</si>
  <si>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</si>
  <si>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</si>
  <si>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</si>
  <si>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</si>
  <si>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</si>
  <si>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</si>
  <si>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</si>
  <si>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</si>
  <si>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</si>
  <si>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</si>
  <si>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</si>
  <si>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</si>
  <si>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</si>
  <si>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</si>
  <si>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</si>
  <si>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</si>
  <si>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</si>
  <si>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</si>
  <si>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</si>
  <si>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</si>
  <si>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</si>
  <si>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</si>
  <si>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</si>
  <si>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</si>
  <si>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</si>
  <si>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</si>
  <si>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</si>
  <si>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</si>
  <si>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</si>
  <si>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</si>
  <si>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</si>
  <si>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</si>
  <si>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</si>
  <si>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</si>
  <si>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</si>
  <si>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</si>
  <si>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</si>
  <si>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</si>
  <si>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</si>
  <si>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</si>
  <si>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</si>
  <si>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</si>
  <si>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</si>
  <si>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</si>
  <si>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</si>
  <si>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</si>
  <si>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</si>
  <si>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</si>
  <si>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</si>
  <si>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</si>
  <si>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</si>
  <si>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</si>
  <si>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</si>
  <si>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</si>
  <si>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</si>
  <si>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</si>
  <si>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</si>
  <si>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</si>
  <si>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</si>
  <si>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</si>
  <si>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</si>
  <si>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</si>
  <si>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</si>
  <si>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</si>
  <si>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</si>
  <si>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</si>
  <si>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</si>
  <si>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</si>
  <si>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</si>
  <si>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</si>
  <si>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</si>
  <si>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</si>
  <si>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</si>
  <si>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</si>
  <si>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</si>
  <si>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</si>
  <si>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</si>
  <si>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</si>
  <si>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</si>
  <si>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</si>
  <si>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</si>
  <si>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</si>
  <si>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</si>
  <si>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</si>
  <si>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</si>
  <si>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</si>
  <si>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</si>
  <si>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</si>
  <si>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</si>
  <si>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</si>
  <si>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</si>
  <si>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</si>
  <si>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</si>
  <si>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</si>
  <si>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</si>
  <si>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</si>
  <si>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</si>
  <si>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</si>
  <si>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</si>
  <si>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</si>
  <si>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</si>
  <si>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</si>
  <si>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</si>
  <si>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</si>
  <si>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</si>
  <si>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</si>
  <si>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</si>
  <si>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</si>
  <si>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</si>
  <si>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</si>
  <si>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</si>
  <si>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</si>
  <si>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</si>
  <si>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</si>
  <si>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</si>
  <si>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</si>
  <si>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</si>
  <si>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</si>
  <si>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</si>
  <si>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</si>
  <si>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</si>
  <si>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</si>
  <si>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</si>
  <si>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</si>
  <si>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</si>
  <si>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</si>
  <si>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</si>
  <si>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</si>
  <si>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</si>
  <si>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</si>
  <si>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</si>
  <si>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</si>
  <si>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</si>
  <si>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</si>
  <si>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</si>
  <si>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</si>
  <si>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</si>
  <si>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</si>
  <si>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</si>
  <si>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</si>
  <si>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</si>
  <si>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</si>
  <si>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</si>
  <si>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</si>
  <si>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</si>
  <si>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</si>
  <si>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</si>
  <si>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</si>
  <si>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</si>
  <si>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</si>
  <si>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</si>
  <si>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</si>
  <si>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</si>
  <si>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</si>
  <si>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</si>
  <si>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</si>
  <si>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</si>
  <si>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ბანკი ქართუ</t>
  </si>
  <si>
    <t>09/15/2020</t>
  </si>
  <si>
    <t>09/14/2020</t>
  </si>
  <si>
    <t>09/21/2020</t>
  </si>
  <si>
    <t>მ.პ.გ. ქართული ოცნება დემოკრატიული საქართველო</t>
  </si>
  <si>
    <t>ღონისძიების ხარჯი</t>
  </si>
  <si>
    <t>ფოტო მასალის შეძენის ხარჯი</t>
  </si>
  <si>
    <t>1.2.15.3</t>
  </si>
  <si>
    <t>GE51CR0000000004933608</t>
  </si>
  <si>
    <t>GEL</t>
  </si>
  <si>
    <t>5/16/2012</t>
  </si>
  <si>
    <t>GE72CR0000000004933618</t>
  </si>
  <si>
    <t>USD</t>
  </si>
  <si>
    <t>EURO</t>
  </si>
  <si>
    <t>GE09CR0000002049644506</t>
  </si>
  <si>
    <t>08/24/2016</t>
  </si>
  <si>
    <t>GE78CR0000002049654516</t>
  </si>
  <si>
    <t>GE29CR0000002049664516</t>
  </si>
  <si>
    <t>იჯარა</t>
  </si>
  <si>
    <t>ქ. თბილისი, ერეკლე II-ეს მოედანი #3</t>
  </si>
  <si>
    <t>01.18.03.035.004</t>
  </si>
  <si>
    <t>12 თვე</t>
  </si>
  <si>
    <t>1420 კვ/მ</t>
  </si>
  <si>
    <t>205283637</t>
  </si>
  <si>
    <t>შპს ახალი კაპიტალი</t>
  </si>
  <si>
    <t>ქ. თბილისი რუსთაველის ქ. #24/ ლაღიძის ქ. #1</t>
  </si>
  <si>
    <t>01.15.05.010.008.01.538</t>
  </si>
  <si>
    <t>6 თვე</t>
  </si>
  <si>
    <t>130 კვ/მ</t>
  </si>
  <si>
    <t>01017000815</t>
  </si>
  <si>
    <t>მედეია ჯიქია ფ/პ</t>
  </si>
  <si>
    <t>01017015694</t>
  </si>
  <si>
    <t>თამაზ ჯიქია ფ/პ</t>
  </si>
  <si>
    <t>ქ. თბილისი, ი. ჭვჭავაძის გამზ. #20 ბ. 3</t>
  </si>
  <si>
    <t>01.14.11.008.003.01.003</t>
  </si>
  <si>
    <t>112,8 კვ/მ</t>
  </si>
  <si>
    <t>01024081247</t>
  </si>
  <si>
    <t>ეკატერინე ყარსელიშვილი ფ/პ</t>
  </si>
  <si>
    <t>ქ. თბილისი, ალ. ყაზბეგის გამზირი #14ა ბ. 2</t>
  </si>
  <si>
    <t>01.10.14.015.040.01.525</t>
  </si>
  <si>
    <t>327,3 კვ/მ</t>
  </si>
  <si>
    <t>01024044857</t>
  </si>
  <si>
    <t>მადონა ანდღულაძე ფ/პ</t>
  </si>
  <si>
    <t>ქ. თბილისი, მოედანი გულია, გვარდიის სამმართველოს მიმდებარედ</t>
  </si>
  <si>
    <t>01.18.09.004.002</t>
  </si>
  <si>
    <t>183,25 კვ/მ</t>
  </si>
  <si>
    <t>404558590</t>
  </si>
  <si>
    <t>შპს ემ თი ეი</t>
  </si>
  <si>
    <t>ქ. თბილისი, ქეთევან წამებულის ქ. #64-66</t>
  </si>
  <si>
    <t>01.17.13.034.024.01.02.001</t>
  </si>
  <si>
    <t>179 კვ/მ</t>
  </si>
  <si>
    <t>01027012281</t>
  </si>
  <si>
    <t>ალექსანდრე ბადალიანი ფ/პ</t>
  </si>
  <si>
    <t>ქ. თბილისი, ჯავახეთის ქუჩის და კალაბუნის გადაკვეთასთან</t>
  </si>
  <si>
    <t>01.19.36.001.080</t>
  </si>
  <si>
    <t>331,82 კვ/მ</t>
  </si>
  <si>
    <t>01024070244</t>
  </si>
  <si>
    <t>ზურიკო ნონიაშვილი ფ/პ</t>
  </si>
  <si>
    <t>10001005919</t>
  </si>
  <si>
    <t>სანდრო ნონიაშვილი ფ/პ</t>
  </si>
  <si>
    <t>ქ. თბილისი, ჩიტაიას ქ. #3 ბ. 2</t>
  </si>
  <si>
    <t>01.16.06.011.005.01.002</t>
  </si>
  <si>
    <t>205,03 კვ/მ</t>
  </si>
  <si>
    <t>01011061250</t>
  </si>
  <si>
    <t>დარეჯან ტრაპაიძე ფ/პ</t>
  </si>
  <si>
    <t>ქ. თბილისი, აკაკი წერეთლის გამზირი #61 ბ. #3</t>
  </si>
  <si>
    <t>01.13.06.008.016.01.003</t>
  </si>
  <si>
    <t>162,18 კვ/მ</t>
  </si>
  <si>
    <t>01024029757</t>
  </si>
  <si>
    <t>ომარი ლომკაცი ფ/პ</t>
  </si>
  <si>
    <t>ქ. თბილისი, ცოტნე დადიანის ქ. #141</t>
  </si>
  <si>
    <t>01.12.13.037.017.01.02.511</t>
  </si>
  <si>
    <t>126,77 კვ/მ</t>
  </si>
  <si>
    <t>01013004758</t>
  </si>
  <si>
    <t>ლევან ელიაური ფ/პ</t>
  </si>
  <si>
    <t>ქ. თბილისი, ილია ვეკუას ქ. #16ა</t>
  </si>
  <si>
    <t>01.11.12.016.126</t>
  </si>
  <si>
    <t>253,3 კვ/მ</t>
  </si>
  <si>
    <t>405264495</t>
  </si>
  <si>
    <t>შპს უნითი დეველოპმენტი</t>
  </si>
  <si>
    <t>საგარეჯო, რუსთაველის ქ. #175</t>
  </si>
  <si>
    <t>55.12.76.027</t>
  </si>
  <si>
    <t>138,8 კვ/მ</t>
  </si>
  <si>
    <t>ეკატერინე ქვლივიძე ფ/პ</t>
  </si>
  <si>
    <t>ქ. გურჯაანი, შ. რუსთაველის ქ. #15</t>
  </si>
  <si>
    <t>51.01.60.012</t>
  </si>
  <si>
    <t>5,5 თვე</t>
  </si>
  <si>
    <t>168,2 კვ/მ</t>
  </si>
  <si>
    <t>01011000657</t>
  </si>
  <si>
    <t>გივი რუაძე ფ/პ</t>
  </si>
  <si>
    <t>ქ. წნორი, თავისუფლების ქ. #37</t>
  </si>
  <si>
    <t>56.04.54.045</t>
  </si>
  <si>
    <t>223 კვ/მ</t>
  </si>
  <si>
    <t>01008040230</t>
  </si>
  <si>
    <t>ნაირა გელაშვილი ფ/პ</t>
  </si>
  <si>
    <t>52.08.33.010</t>
  </si>
  <si>
    <t>ქ. ლაგოდეხი, ქიზიყის ქ. #27</t>
  </si>
  <si>
    <t>54.01.54.157</t>
  </si>
  <si>
    <t>165,3 კვ/მ</t>
  </si>
  <si>
    <t>გიორგი ჭუჭულაშვილი ი/მ</t>
  </si>
  <si>
    <t>ქ. ყვარელი, შ. რუსთაველის ქ. #4</t>
  </si>
  <si>
    <t>57.06.56.208</t>
  </si>
  <si>
    <t>150 კვ/მ</t>
  </si>
  <si>
    <t>241582373</t>
  </si>
  <si>
    <t>შპს კახეთის ღვინის მარანი</t>
  </si>
  <si>
    <t>ქ. თელავი, მ. კოსტავას ქ. #6</t>
  </si>
  <si>
    <t>53.20.45.137.01.508</t>
  </si>
  <si>
    <t>198 კვ/მ</t>
  </si>
  <si>
    <t>231279023</t>
  </si>
  <si>
    <t>შპს ბიზნეს ცენტრი კავკასიონი</t>
  </si>
  <si>
    <t>ქ. ახმეტა, ჩოლოყაშვილის ქ. #52</t>
  </si>
  <si>
    <t>50.04.42.061.01.502</t>
  </si>
  <si>
    <t>140 კვ/მ</t>
  </si>
  <si>
    <t>08001003518</t>
  </si>
  <si>
    <t>კობა მაისურაძე ფ/პ</t>
  </si>
  <si>
    <t>ქ. რუსთავი, მ. კოსტავას გამზ. #3</t>
  </si>
  <si>
    <t>02.05.07.027.01.500</t>
  </si>
  <si>
    <t>397,07 კვ/მ</t>
  </si>
  <si>
    <t>216298110</t>
  </si>
  <si>
    <t xml:space="preserve">შპს ევროპა </t>
  </si>
  <si>
    <t>ქ. გარდაბანი, ენერგეტიკის ქ. #1 ბ. 21</t>
  </si>
  <si>
    <t>81.15.29.124.01.021</t>
  </si>
  <si>
    <t>47 კვ/მ</t>
  </si>
  <si>
    <t>12001100651</t>
  </si>
  <si>
    <t>გიორგი ფოჩხიძე ფ/პ</t>
  </si>
  <si>
    <t>მარნეული, მაზნიაშვილის ქ. #2</t>
  </si>
  <si>
    <t>83.02.07.196.01.501</t>
  </si>
  <si>
    <t>87,1 კვ/მ</t>
  </si>
  <si>
    <t>28001001979</t>
  </si>
  <si>
    <t>ფირდოსი მამედოვი ი/მ</t>
  </si>
  <si>
    <t>28001001085</t>
  </si>
  <si>
    <t>სეიმურ მამედოვი ი/მ</t>
  </si>
  <si>
    <t>ქ. ბოლნისი, აღმაშენებლის ქ. #54</t>
  </si>
  <si>
    <t>80.06.62.025.01.500</t>
  </si>
  <si>
    <t>10 თვე</t>
  </si>
  <si>
    <t>169,7 კვ/მ</t>
  </si>
  <si>
    <t>204378869</t>
  </si>
  <si>
    <t>ქ. დმანისი, 9 აპრილის ქ. #67</t>
  </si>
  <si>
    <t>82.01.46.436</t>
  </si>
  <si>
    <t>180 კვ/მ</t>
  </si>
  <si>
    <t>15001002982</t>
  </si>
  <si>
    <t>ხიდირნაბი დაშდამიროვი ფ/პ</t>
  </si>
  <si>
    <t>ქ. წალკა, მ. კოსტავას ქ. სახლი #75</t>
  </si>
  <si>
    <t>85.21.23.253</t>
  </si>
  <si>
    <t>135 კვ/მ</t>
  </si>
  <si>
    <t>61009011791</t>
  </si>
  <si>
    <t>გურანდა ბოლქვაძე ფ/პ</t>
  </si>
  <si>
    <t>ქ. თეთრიწყარო, თამარ მეფის ქ. #37</t>
  </si>
  <si>
    <t>84.01.03.009</t>
  </si>
  <si>
    <t>247,04 კვ/მ</t>
  </si>
  <si>
    <t>22001012821</t>
  </si>
  <si>
    <t>თენგიზ გაბიდაური ფ/პ</t>
  </si>
  <si>
    <t>ქ. თიანეთი რუსთაველის ქ. #38</t>
  </si>
  <si>
    <t>73.05.13.029ა</t>
  </si>
  <si>
    <t>41,25 კვ/მ</t>
  </si>
  <si>
    <t>ზურაბ ჯანგირაშვილი ფ/პ</t>
  </si>
  <si>
    <t>ქ. მცხეთა, დ. აღმაშენებლის ქ. #73</t>
  </si>
  <si>
    <t>72.07.04.322</t>
  </si>
  <si>
    <t>205289828</t>
  </si>
  <si>
    <t>შპს ბი ემ პი მენეჯმენტი</t>
  </si>
  <si>
    <t>ქ. დუშეთი, რუსთაველის ქ. #46</t>
  </si>
  <si>
    <t>71.51.02.045</t>
  </si>
  <si>
    <t>160,7 კვ/მ</t>
  </si>
  <si>
    <t>16001000957</t>
  </si>
  <si>
    <t>შვენა ზანდუკელი-ფშავი ფ/პ</t>
  </si>
  <si>
    <t>ქ. ყაზბეგი, ალ. ყაზბეგის ქ. #32</t>
  </si>
  <si>
    <t>74.01.13.413</t>
  </si>
  <si>
    <t>65 კვ/მ</t>
  </si>
  <si>
    <t>01009003409</t>
  </si>
  <si>
    <t>ნინო ჩოფიკაშვილი ფ/პ</t>
  </si>
  <si>
    <t>ქ. კასპი მ. კოსტავას ქ. #5</t>
  </si>
  <si>
    <t>67.01.99.235</t>
  </si>
  <si>
    <t>5 თვე</t>
  </si>
  <si>
    <t>81,55 კვ/მ</t>
  </si>
  <si>
    <t>მანანა ხვთისიაშვილი ფ/პ</t>
  </si>
  <si>
    <t>ქ. გორი, წერეთლის ქ. #29</t>
  </si>
  <si>
    <t>66.05.19.407</t>
  </si>
  <si>
    <t>270 კვ/მ</t>
  </si>
  <si>
    <t>59001101395</t>
  </si>
  <si>
    <t>ია ლომაური ფ/პ</t>
  </si>
  <si>
    <t>ქ. ქარელი, სტალინის ქ. #48</t>
  </si>
  <si>
    <t>68.10.45.436</t>
  </si>
  <si>
    <t>117 კვ/მ</t>
  </si>
  <si>
    <t>65002012668</t>
  </si>
  <si>
    <t>ლაშა მურჯიკნელი ფ/პ</t>
  </si>
  <si>
    <t>ქ. ხაშური, სააკაძის ქ. #94</t>
  </si>
  <si>
    <t>69.08.59.181</t>
  </si>
  <si>
    <t>214,07 კვ/მ</t>
  </si>
  <si>
    <t>57001016787</t>
  </si>
  <si>
    <t>კახაბერ მარკოზია ფ/პ</t>
  </si>
  <si>
    <t>ქ. ბორჯომი, შ. რუსთაველის ქ. #147</t>
  </si>
  <si>
    <t>64.03.11.061.01.500</t>
  </si>
  <si>
    <t>60 კვ/მ</t>
  </si>
  <si>
    <t>01001000813</t>
  </si>
  <si>
    <t>ვალიდა სამსონიძე ფ/პ</t>
  </si>
  <si>
    <t>ქ. ახალციხე, შ. რუსთაველის ქ. #44-44ა</t>
  </si>
  <si>
    <t>62.09.54.323</t>
  </si>
  <si>
    <t>110 კვ/მ</t>
  </si>
  <si>
    <t>პარკევ წაღიკიან ფ/პ</t>
  </si>
  <si>
    <t>დ. ადიგენი, თამარ მეფის ქ. #2</t>
  </si>
  <si>
    <t>61.05.01.018.01.501</t>
  </si>
  <si>
    <t>90 კვ/მ</t>
  </si>
  <si>
    <t>01004000999</t>
  </si>
  <si>
    <t>ზურაბ ზედგინიძე ი/მ</t>
  </si>
  <si>
    <t>დ. ასპინძა, გორგასლის ქ. #2</t>
  </si>
  <si>
    <t>60.01.33.343</t>
  </si>
  <si>
    <t>55 კვ/მ</t>
  </si>
  <si>
    <t>რევაზი ქუქჩიშვილი ფ/პ</t>
  </si>
  <si>
    <t>ქ. ახალქალაქი, ჩარენცის ქ. #11/1</t>
  </si>
  <si>
    <t>63.18.35.531</t>
  </si>
  <si>
    <t>91 კვ/მ</t>
  </si>
  <si>
    <t>07001022059</t>
  </si>
  <si>
    <t>ლუსაბერ მურადიანი ი/მ</t>
  </si>
  <si>
    <t>ქ. ნინოწმინდა, თავისუფლების ქ. #25</t>
  </si>
  <si>
    <t>65.12.33.118</t>
  </si>
  <si>
    <t>72 კვ/მ</t>
  </si>
  <si>
    <t>32001016304</t>
  </si>
  <si>
    <t>მამბრე მზიკიან ი/მ</t>
  </si>
  <si>
    <t>ქ. ონი, დავით აღმაშენებლის ქ. #51</t>
  </si>
  <si>
    <t>88.18.25.012</t>
  </si>
  <si>
    <t>4 თვე</t>
  </si>
  <si>
    <t>264,42 კვ/მ</t>
  </si>
  <si>
    <t>01008005646</t>
  </si>
  <si>
    <t>ალექსანდრე ჯაფარიძე ფ/პ</t>
  </si>
  <si>
    <t>2 თვე</t>
  </si>
  <si>
    <t>ქ. ცაგერი, მ. კოსტავას ქ. #13 ბ. 3</t>
  </si>
  <si>
    <t>89.03.25.001.01.013</t>
  </si>
  <si>
    <t>54 კვ/მ</t>
  </si>
  <si>
    <t>ზაირა ბენდელიანი ფ/პ</t>
  </si>
  <si>
    <t>ლენტეხი, დაბა ლენტეხი, სტალინის ქ. #8</t>
  </si>
  <si>
    <t>87.04.23.006</t>
  </si>
  <si>
    <t>100,4 კვ/მ</t>
  </si>
  <si>
    <t>27001007074</t>
  </si>
  <si>
    <t>ნათელა ქურასბედიანი ფ/პ</t>
  </si>
  <si>
    <t>ხარაგაული, დ. ხარაგაული, სოლომონ მეფის # 21</t>
  </si>
  <si>
    <t>36.01.02.019.01.001</t>
  </si>
  <si>
    <t>60,8 კვ/მ</t>
  </si>
  <si>
    <t>01018001780</t>
  </si>
  <si>
    <t>მზია არევაძე-წერეთელი ფ/პ</t>
  </si>
  <si>
    <t>ქ. თერჯოლა, რუსთაველის ქ. #119</t>
  </si>
  <si>
    <t>33.09.34.252.01.003</t>
  </si>
  <si>
    <t>121,8 კვ/მ</t>
  </si>
  <si>
    <t>21001006117</t>
  </si>
  <si>
    <t>გოჩა რობაქიძე ფ/პ</t>
  </si>
  <si>
    <t>ქ. საჩხერე მერაბ კოსტავას ქ. #65</t>
  </si>
  <si>
    <t>35.01.44.124</t>
  </si>
  <si>
    <t>136 კვ/მ</t>
  </si>
  <si>
    <t>დიმიტრი ბურძენიძე ფ/პ</t>
  </si>
  <si>
    <t>ქ. ზესტაფონი, დ. აღმაშენებლის ქ. #19</t>
  </si>
  <si>
    <t>32.10.07.005.01.505</t>
  </si>
  <si>
    <t>184 კვ/მ</t>
  </si>
  <si>
    <t>405117136</t>
  </si>
  <si>
    <t>შპს 7 ლიდო</t>
  </si>
  <si>
    <t>ქ. ბაღდათი, შ. რუსთაველის ქ. #22</t>
  </si>
  <si>
    <t>30.11.33.203</t>
  </si>
  <si>
    <t>70 კვ/მ</t>
  </si>
  <si>
    <t>შპს ავა-მარიამი</t>
  </si>
  <si>
    <t>ქ. ვანი, ჯორჯიაშვილის ქ. #2</t>
  </si>
  <si>
    <t>31.01.26.076</t>
  </si>
  <si>
    <t>17001000134</t>
  </si>
  <si>
    <t>ომარ კორძაძე ფ/პ</t>
  </si>
  <si>
    <t>ქ. ხონი, თავისუფლების მოედანი #8-ა</t>
  </si>
  <si>
    <t>37.07.38.047</t>
  </si>
  <si>
    <t>161,9 კვ/მ</t>
  </si>
  <si>
    <t>444956166</t>
  </si>
  <si>
    <t>შპს ნინო</t>
  </si>
  <si>
    <t>ქ. ჭიათურა ეგ. ნინოშვილის ქ. #12 ბ. 9</t>
  </si>
  <si>
    <t>38.10.04.065.01.009</t>
  </si>
  <si>
    <t>94,1 კვ/მ</t>
  </si>
  <si>
    <t>მირმენი ბარათაშვილი ფ/პ</t>
  </si>
  <si>
    <t>ქ. ტყიბული, შ. რუსთაველის ქ. #1 ბ. 27</t>
  </si>
  <si>
    <t>39.01.05.035.01.027</t>
  </si>
  <si>
    <t>82,9 კვ/მ</t>
  </si>
  <si>
    <t>01024083360</t>
  </si>
  <si>
    <t>ნიკოლოზ მახარაშვილი ფ/პ</t>
  </si>
  <si>
    <t>ქ. წყალტუბო, შ. რუსთაველის ქ. #4</t>
  </si>
  <si>
    <t>29.08.34.003</t>
  </si>
  <si>
    <t>ნინო კუხალეიშვილი ფ/პ</t>
  </si>
  <si>
    <t>ქ. ქუთაისი, გრიშაშვილის ქ. მე-4 შესახვევი #9/ რუსთაველის გამზირი #27</t>
  </si>
  <si>
    <t>03.04.24.159.01.04.001</t>
  </si>
  <si>
    <t>95,75 კვ/მ</t>
  </si>
  <si>
    <t>60003006312</t>
  </si>
  <si>
    <t>გია კოპალეიშვილი ფ/პ</t>
  </si>
  <si>
    <t>ქ. ოზურგეთი, ი. ჭავჭვაძის ქ. #12</t>
  </si>
  <si>
    <t>26.26.01.086ა.01.500</t>
  </si>
  <si>
    <t>196 კვ/მ</t>
  </si>
  <si>
    <t>ნუგზარ იმნაძე ფ/პ</t>
  </si>
  <si>
    <t>33001010051</t>
  </si>
  <si>
    <t>რევაზ მახარაძე ფ/პ</t>
  </si>
  <si>
    <t>ნოდარ ხომერიკი ფ/პ</t>
  </si>
  <si>
    <t>01017027727</t>
  </si>
  <si>
    <t>ილია ანთელიძე ფ/პ</t>
  </si>
  <si>
    <t>ქ. ლანჩხუთი, მდინარაძის ქ. #3</t>
  </si>
  <si>
    <t>27.06.56.168</t>
  </si>
  <si>
    <t>135,7 კვ/მ</t>
  </si>
  <si>
    <t>გიორგი ორმოცაძე ფ/პ</t>
  </si>
  <si>
    <t>ქ. ჩოხატაური, დუმბაძის ქ. #3</t>
  </si>
  <si>
    <t>28.01.21.067</t>
  </si>
  <si>
    <t>46001015708</t>
  </si>
  <si>
    <t>მაია ჩხიკვაძე ფ/პ</t>
  </si>
  <si>
    <t>ქ. აბაშა, თავისუფლების ქ. #81</t>
  </si>
  <si>
    <t>40.01.34.041.01.502</t>
  </si>
  <si>
    <t>140,9 კვ/მ</t>
  </si>
  <si>
    <t>39001036145</t>
  </si>
  <si>
    <t>ირმა კინწურაშვილი ი/მ</t>
  </si>
  <si>
    <t>ბესიკ შუბლაძე ი/მ</t>
  </si>
  <si>
    <t>ქ. სენაკი, რუსთაველის ქ. #164</t>
  </si>
  <si>
    <t>44.01.05.229.01.501</t>
  </si>
  <si>
    <t>130,79 კვ/მ</t>
  </si>
  <si>
    <t>239860842</t>
  </si>
  <si>
    <t>საქართველოს სამომხმარებლო კოოპერაციის სენაკის რაიონული სამომხმარებლო კოოპერატივი</t>
  </si>
  <si>
    <t>ქ. მარტვილი, ჭავჭავაძის ქ. #10</t>
  </si>
  <si>
    <t>41.09.04.052.01.507</t>
  </si>
  <si>
    <t>61 კვ/მ</t>
  </si>
  <si>
    <t>62001033385</t>
  </si>
  <si>
    <t>ემზარი გოროზია ფ/პ</t>
  </si>
  <si>
    <t>ქ. ხობი, 9 აპრილის ქ. #3</t>
  </si>
  <si>
    <t>45.21.23.310</t>
  </si>
  <si>
    <t>95 კვ/მ</t>
  </si>
  <si>
    <t>244552480</t>
  </si>
  <si>
    <t>შპს ლასარი</t>
  </si>
  <si>
    <t>ქ. ზუგდიდი, მეუნარგიას ქ. #17</t>
  </si>
  <si>
    <t>43.31.55.091</t>
  </si>
  <si>
    <t>237,3 კვ/მ</t>
  </si>
  <si>
    <t>19001002777</t>
  </si>
  <si>
    <t>ვახტანგ ცხადაია ფ/პ</t>
  </si>
  <si>
    <t>ქ. წალენჯიხა, გ. მებონიას ქ. #2</t>
  </si>
  <si>
    <t>47.11.43.075.01.504</t>
  </si>
  <si>
    <t>მანანა ლემონჯავა ფ/პ</t>
  </si>
  <si>
    <t>დაბა ჩხოროწყუ, დ. აღმაშენებლის ქ. #13</t>
  </si>
  <si>
    <t>46.01.01.089.01.500</t>
  </si>
  <si>
    <t>46 კვ/მ</t>
  </si>
  <si>
    <t>48001004194</t>
  </si>
  <si>
    <t>ლაშა ესართია ი/მ</t>
  </si>
  <si>
    <t>ქ. ფოთი, დ. აღმაშენებლის ქ. #17 ბ. 2</t>
  </si>
  <si>
    <t>04.01.12.278.01.006</t>
  </si>
  <si>
    <t>137 კვ/მ</t>
  </si>
  <si>
    <t>42001003756</t>
  </si>
  <si>
    <t>ქეთევან მილორავა ფ/პ</t>
  </si>
  <si>
    <t>დაბა მესტია, თამარ მეფის ქ. #14</t>
  </si>
  <si>
    <t>42.06.05.143</t>
  </si>
  <si>
    <t>107 კვ/მ</t>
  </si>
  <si>
    <t>ნინა ჯაფარიძე ფ/პ</t>
  </si>
  <si>
    <t>ქ. ბათუმი, ლ. ასათიანის ქ. #18</t>
  </si>
  <si>
    <t>05.22.21.018</t>
  </si>
  <si>
    <t>7 თვე</t>
  </si>
  <si>
    <t>268,3 კვ/მ</t>
  </si>
  <si>
    <t>ბეჟან დუაძე</t>
  </si>
  <si>
    <t>ქედა, აბუსერიძის ქ. #11</t>
  </si>
  <si>
    <t>21.03.33.059</t>
  </si>
  <si>
    <t>161 კვ/მ</t>
  </si>
  <si>
    <t>ამირან დიასამიძე ფ/პ</t>
  </si>
  <si>
    <t>ქ. ქობულეთი, დ. აღმაშენებლის გამზირი #130</t>
  </si>
  <si>
    <t>20.42.06.422</t>
  </si>
  <si>
    <t>61004000897</t>
  </si>
  <si>
    <t>თამარა ძუბენკო ფ/პ</t>
  </si>
  <si>
    <t>შუახევი, დაბა შუახევი, რუსთაველის ქ. #16</t>
  </si>
  <si>
    <t>24.02.32.088.003</t>
  </si>
  <si>
    <t>100,76 კვ/მ</t>
  </si>
  <si>
    <t>61009020031</t>
  </si>
  <si>
    <t>ნესტან შაინიძე ფ/პ</t>
  </si>
  <si>
    <t>ქ. ბათუმი, ფრიდონ ხალვაშის გამზ. #352</t>
  </si>
  <si>
    <t>05.35.26.379</t>
  </si>
  <si>
    <t>118,06 კვ/მ</t>
  </si>
  <si>
    <t>61006005369</t>
  </si>
  <si>
    <t>ხვიჩა გურგენიძე</t>
  </si>
  <si>
    <t>ხულო, დ. ხულო ტბელ აბუსერიძის ქ. #7</t>
  </si>
  <si>
    <t>23.11.31.152.01.504</t>
  </si>
  <si>
    <t>112,5 კვ/მ</t>
  </si>
  <si>
    <t>ზურაბ ბოლქვაძე ფ/პ</t>
  </si>
  <si>
    <t>ქ. თბილისი, ცახრუხაძის ქ. #2, ბინა 2</t>
  </si>
  <si>
    <t>01.18.03.030.013.02.002</t>
  </si>
  <si>
    <t xml:space="preserve">128.11 კვ/მ </t>
  </si>
  <si>
    <t>01025003458</t>
  </si>
  <si>
    <t>ლაფაჩი ქეთევან</t>
  </si>
  <si>
    <t>ქ. თბილისი, ნუცუბიძის ქ. 177</t>
  </si>
  <si>
    <t>01.14.02.023.020</t>
  </si>
  <si>
    <t>01010010810</t>
  </si>
  <si>
    <t>ნებულიშვილი გიორგი</t>
  </si>
  <si>
    <t>ქ. თბილისი, დაბა წყნეთი, რუსთაველის ქ. 45</t>
  </si>
  <si>
    <t>01.20.01.068.001</t>
  </si>
  <si>
    <t>55.74 კვ/მ</t>
  </si>
  <si>
    <t>01004014697</t>
  </si>
  <si>
    <t>დალაქიშვილი თინათინ</t>
  </si>
  <si>
    <t>ქ. თბილისი, ბალანჩივაძის ქ. #1 ოფისი # 8 სართ. 8</t>
  </si>
  <si>
    <t>01.10.17.036.044.01.03.008</t>
  </si>
  <si>
    <t>3.5 თვე</t>
  </si>
  <si>
    <t>87.80 კვ/მ</t>
  </si>
  <si>
    <t>01026012894</t>
  </si>
  <si>
    <t>მაისურაძე ბაგრატ</t>
  </si>
  <si>
    <t>ქ. თბილისი, სოფ. დიღომი, აღმაშენებლის ქ. 58</t>
  </si>
  <si>
    <t>01.72.14.021.286.01.501</t>
  </si>
  <si>
    <t xml:space="preserve">70.24 კვ/მ </t>
  </si>
  <si>
    <t>01008001271</t>
  </si>
  <si>
    <t>ბიწაძე ჯემალ</t>
  </si>
  <si>
    <t>ქ. თბილისი, გზატკეცილი რუსთავი, კორპ. 263, ბინა 2</t>
  </si>
  <si>
    <t>01.18.13.016.009.01.002</t>
  </si>
  <si>
    <t>34.42 კვ/მ</t>
  </si>
  <si>
    <t>01016004311</t>
  </si>
  <si>
    <t>ქიტუაშვილი ჯულიეტა</t>
  </si>
  <si>
    <t>ქ. თბილისი, ჩოლოყაშვილის ქ. სახლი #52</t>
  </si>
  <si>
    <t>01.17.12.061.001.01.500.501</t>
  </si>
  <si>
    <t>288.54 კვ/მ</t>
  </si>
  <si>
    <t>19001007128</t>
  </si>
  <si>
    <t>ქუთელია თენგიზ</t>
  </si>
  <si>
    <t>ქ. თბილისი, სესილია თაყაიშვილის ქ. 3-ა მკ/რ კ.342</t>
  </si>
  <si>
    <t>01.19.39.012.019</t>
  </si>
  <si>
    <t>94.80 კვ/მ</t>
  </si>
  <si>
    <t>01013011729</t>
  </si>
  <si>
    <t>მიშვიძე მამია</t>
  </si>
  <si>
    <t>ქ. თბილისი, მოსკოვის გამზ. 37, ფართი - # 1ა</t>
  </si>
  <si>
    <t>01.19.35.002.002.01.528</t>
  </si>
  <si>
    <t>121.03 კვ/მ</t>
  </si>
  <si>
    <t>01029001371</t>
  </si>
  <si>
    <t>ხარატიშვილი ელმირა</t>
  </si>
  <si>
    <t>ქ. თბილისი, კალოუბნის ქ. 14 სად. 1, ბინა 3</t>
  </si>
  <si>
    <t>01.19.20.015.007.01.003</t>
  </si>
  <si>
    <t>4.5 თვე</t>
  </si>
  <si>
    <t>89 კვ/მ</t>
  </si>
  <si>
    <t>01028002793</t>
  </si>
  <si>
    <t>მალასიძე რიმა</t>
  </si>
  <si>
    <t xml:space="preserve">ქ. თბილისი, ზღვისუბანი, მე11 მკ/რ  კვარტ 2, </t>
  </si>
  <si>
    <t>01.12.02.022.009</t>
  </si>
  <si>
    <t>186.21 კვ/მ</t>
  </si>
  <si>
    <t>01021015491</t>
  </si>
  <si>
    <t>მიქელაძე გელა</t>
  </si>
  <si>
    <t>ქ. თბილისი ფარნავაზ მეფის გამზ # 11 კომერ. ფართი</t>
  </si>
  <si>
    <t>01.10.06.003.005.01.02.504</t>
  </si>
  <si>
    <t>3 თვე</t>
  </si>
  <si>
    <t>106.30 კვ/მ</t>
  </si>
  <si>
    <t>შპს მექან</t>
  </si>
  <si>
    <t>ქ. თბილისი, ი. აბაშიძის ქ.44 სად. 2, ბინა 17</t>
  </si>
  <si>
    <t>01.14.11.029.020.01.017</t>
  </si>
  <si>
    <t>101 კვ/მ</t>
  </si>
  <si>
    <t>01008024824</t>
  </si>
  <si>
    <t>ახალაძე მარინე</t>
  </si>
  <si>
    <t>ქ. თბილისი, ქეთევან დედოფლის გამზ. #10</t>
  </si>
  <si>
    <t>01.17.01.094.00101.503</t>
  </si>
  <si>
    <t>124.54 კვ/მ</t>
  </si>
  <si>
    <t>შპს სტუდიო</t>
  </si>
  <si>
    <t>ქ. თბილისი, თეოფანე დავითაიას ქ. #1ბ კომერც. ფართი</t>
  </si>
  <si>
    <t>01.17.07.031.082.01.02.509</t>
  </si>
  <si>
    <t>167.24 კვ/მ</t>
  </si>
  <si>
    <t xml:space="preserve"> შპს ემ კუბი</t>
  </si>
  <si>
    <t>ქ. თბილისი, ომარ ხიზანეისვილის ქ. 23, სართ. 3</t>
  </si>
  <si>
    <t>01.11.12.013.040.01.502</t>
  </si>
  <si>
    <t>435.20 კვ/მ</t>
  </si>
  <si>
    <t>შპს ბიემეს</t>
  </si>
  <si>
    <t>ქ. თბილისი, გიგა ლორთქიფანიძის ქ. #12/19 ბინა 1</t>
  </si>
  <si>
    <t>01.15.05.080.007.02.001</t>
  </si>
  <si>
    <t>44.70 კვ/მ</t>
  </si>
  <si>
    <t>01028006362</t>
  </si>
  <si>
    <t>ცაგარეიშვილი მედეა</t>
  </si>
  <si>
    <t>ქ. თბილისი, ცოტნე დადიანის ქ. #193</t>
  </si>
  <si>
    <t>01.12.13.016.043.01.03.001</t>
  </si>
  <si>
    <t>124.60 კვ/მ</t>
  </si>
  <si>
    <t>01018002620</t>
  </si>
  <si>
    <t>ჯაჭვაძე კახა</t>
  </si>
  <si>
    <t>ქ. რუსთავი, ჟ.ძშარტავას გამზ. 23ბ კომ.ფართი #1</t>
  </si>
  <si>
    <t>02.03.05.027.01.02.001</t>
  </si>
  <si>
    <t>2.5 თვე</t>
  </si>
  <si>
    <t>160.13 კვ/მ</t>
  </si>
  <si>
    <t>აბაშიძე ნინო</t>
  </si>
  <si>
    <t>ქ. რუსთავი, რჩეულიშვილის ქ. #4 სართ.1 ბინა 22ა</t>
  </si>
  <si>
    <t>02.05.02.027.01.505</t>
  </si>
  <si>
    <t>82.99 კვ/მ</t>
  </si>
  <si>
    <t>თევზაძე გრიგორი</t>
  </si>
  <si>
    <t>ქ. რუსთავი, აღმაშენებლის გამზ.#89 სართ.1</t>
  </si>
  <si>
    <t>02.02.02.740</t>
  </si>
  <si>
    <t>143 კვ/მ</t>
  </si>
  <si>
    <t>შპს ვირტუოზი</t>
  </si>
  <si>
    <t>ქ. რუსთავი, მეგობრობის გამზ. #10, ბინა 97</t>
  </si>
  <si>
    <t>02.04.03.010.01.097</t>
  </si>
  <si>
    <t>70.03 კვ/მ</t>
  </si>
  <si>
    <t>ძამიაშვილი ნინო</t>
  </si>
  <si>
    <t>ქ. რუსთავი, თოდრიას 1 ჩიხი, სახლი 1 მიმდებარე ტერიტორია</t>
  </si>
  <si>
    <t>02.04.02.523</t>
  </si>
  <si>
    <t>375.08 კვ/მ</t>
  </si>
  <si>
    <t>კაპანაძე მალხაზი</t>
  </si>
  <si>
    <t>ქ. რუსთავი, მე-15 მკ/რ სტამბულის ბაზრის მიმდებარედ</t>
  </si>
  <si>
    <t>02.02.03.918</t>
  </si>
  <si>
    <t xml:space="preserve">346.40 კვ/მ </t>
  </si>
  <si>
    <t>სირაძე გოჩა</t>
  </si>
  <si>
    <t>ქ. რუსთავი, შართავას გამზ. #9</t>
  </si>
  <si>
    <t>02.03.07.017</t>
  </si>
  <si>
    <t xml:space="preserve">401.40 კვ/მ </t>
  </si>
  <si>
    <t>შპს ადამანტი</t>
  </si>
  <si>
    <t>ქ. რუსთავი, კოსტავას ქ. #14 სართ 1, ბინა 48</t>
  </si>
  <si>
    <t>02.05.06.667.01.048</t>
  </si>
  <si>
    <t>64.30 კვ/მ</t>
  </si>
  <si>
    <t>კობრეშვილი თათია</t>
  </si>
  <si>
    <t>ქ. რუსთავი, თოდრიას ქ. #7, სართ.1 ბინა 102</t>
  </si>
  <si>
    <t>02.02.06.065.01.102</t>
  </si>
  <si>
    <t>114.50 კვ/მ</t>
  </si>
  <si>
    <t>გოგატიშვილი მარინე</t>
  </si>
  <si>
    <t>ქ. გარდაბანი, დ. აღმაშენებლის ქ. #4</t>
  </si>
  <si>
    <t>81.15.08.195</t>
  </si>
  <si>
    <t xml:space="preserve">258 კვ/მ </t>
  </si>
  <si>
    <t>დვალიძე დავითი</t>
  </si>
  <si>
    <t>ქ. გარდაბანი, დ. აღმაშენებლის ქ. #6 სართ. 1, ბინა  3</t>
  </si>
  <si>
    <t>81.15.08.008.01.003</t>
  </si>
  <si>
    <t>32 კვ/მ</t>
  </si>
  <si>
    <t>მამედოვა ეთერი</t>
  </si>
  <si>
    <t>ქ. ხაშური, კოსტავას ქ. #1</t>
  </si>
  <si>
    <t>69.08.58.127</t>
  </si>
  <si>
    <t>243 კვ/მ</t>
  </si>
  <si>
    <t>შპს ივერია</t>
  </si>
  <si>
    <t>ახალციხე,  სოფ. წნისი</t>
  </si>
  <si>
    <t>62.06.55.488</t>
  </si>
  <si>
    <t>164 კვ/მ</t>
  </si>
  <si>
    <t>გოგოლაძე ბიძინა</t>
  </si>
  <si>
    <t>ახალციხე, რისთაველის ქ. # 86 სარტ 1</t>
  </si>
  <si>
    <t>62.09.54.941</t>
  </si>
  <si>
    <t>155 კვ/მ</t>
  </si>
  <si>
    <t>ლოკიან ანაიტ</t>
  </si>
  <si>
    <t>ქ. გორი, ბერი ფავლენიშვილის ქ. # 6ა ბინა 105</t>
  </si>
  <si>
    <t>66.54.22.342.01.105</t>
  </si>
  <si>
    <t>53.03 კვ/მ</t>
  </si>
  <si>
    <t>გავაშელიშვილი ნინო</t>
  </si>
  <si>
    <t>ქ. გორი, წერეთლის ქ. 35</t>
  </si>
  <si>
    <t>66.45.17.245</t>
  </si>
  <si>
    <t xml:space="preserve">171.57 კვ/მ </t>
  </si>
  <si>
    <t>ბერიძე დავით</t>
  </si>
  <si>
    <t>ვალე, სტალინის ქ. 16 სართ. 2</t>
  </si>
  <si>
    <t>62.15.54.030</t>
  </si>
  <si>
    <t>429 კვ/მ</t>
  </si>
  <si>
    <t>ჩილინგარაშვილი ციცინო</t>
  </si>
  <si>
    <t>ბათუმი, გორგასლის ქ. 64, სართ. 1</t>
  </si>
  <si>
    <t>05.22.37.008</t>
  </si>
  <si>
    <t>24 კვ/მ</t>
  </si>
  <si>
    <t>ზოიძე დავით</t>
  </si>
  <si>
    <t>ქ/ მარტვილი, თავისუფლების ქ. # 17 სართ.1 და სართ. 2</t>
  </si>
  <si>
    <t>41.09.39.294</t>
  </si>
  <si>
    <t>200 კვ/მ</t>
  </si>
  <si>
    <t>ფ/პგაბისონია შორენა</t>
  </si>
  <si>
    <t>დაბა ჩხოროწყუ, დ. აღმაშენებლის ქ. 5</t>
  </si>
  <si>
    <t>46.02.44.073</t>
  </si>
  <si>
    <t>დანელია აკაკი</t>
  </si>
  <si>
    <t>ქ. ზუგდიდი, მეუნარგიას ქ. 17, სარტ. 2</t>
  </si>
  <si>
    <t>237.30 კვ/მ</t>
  </si>
  <si>
    <t>ცხადაია ვახტანგ</t>
  </si>
  <si>
    <t>ქ. ფოთი, აღმაშენებლის ქ. #17 სართ. 2</t>
  </si>
  <si>
    <t>04.01.12.278.01.516</t>
  </si>
  <si>
    <t xml:space="preserve">137 კვ/მ </t>
  </si>
  <si>
    <t>შენგელია ვალტერ</t>
  </si>
  <si>
    <t>ქ. ფოთი, კოსტავას ქ. #4 სართ. 1</t>
  </si>
  <si>
    <t>04.02.08.700.01.508</t>
  </si>
  <si>
    <t>49.91 კვ/მ</t>
  </si>
  <si>
    <t>ნაკაშიძე ეკა</t>
  </si>
  <si>
    <t>ქ. დედოფლისწყარო, ჰერეთის ქ. 74, სართ 2</t>
  </si>
  <si>
    <t>138.76 კვ/მ</t>
  </si>
  <si>
    <t>უზუნაშვილი იოსებ</t>
  </si>
  <si>
    <t>1 დღე</t>
  </si>
  <si>
    <t>1000 კვ/მ</t>
  </si>
  <si>
    <t>შპს ფურტიო-2006</t>
  </si>
  <si>
    <t>50 კვ/მ</t>
  </si>
  <si>
    <t>71.51.02.097</t>
  </si>
  <si>
    <t>300 კვ/მ</t>
  </si>
  <si>
    <t>2000 კვ/მ</t>
  </si>
  <si>
    <t>საკუთრება</t>
  </si>
  <si>
    <t>მსუბუქი მაღალი გამავლობის</t>
  </si>
  <si>
    <t>ტოიოტა</t>
  </si>
  <si>
    <t>PRADO</t>
  </si>
  <si>
    <t>FFT-388</t>
  </si>
  <si>
    <t>05/14/2013</t>
  </si>
  <si>
    <t>სედანი</t>
  </si>
  <si>
    <t>ჰიუნდაი</t>
  </si>
  <si>
    <t>ACCENT</t>
  </si>
  <si>
    <t>CC488GG</t>
  </si>
  <si>
    <t>06,02,2016</t>
  </si>
  <si>
    <t>CC480GG</t>
  </si>
  <si>
    <t>CC484GG</t>
  </si>
  <si>
    <t>CC477GG</t>
  </si>
  <si>
    <t>CC811GG</t>
  </si>
  <si>
    <t>CC807GG</t>
  </si>
  <si>
    <t>CC805GG</t>
  </si>
  <si>
    <t>CC804GG</t>
  </si>
  <si>
    <t>CC822GG</t>
  </si>
  <si>
    <t>CC799GG</t>
  </si>
  <si>
    <t>TOYOTA</t>
  </si>
  <si>
    <t>CAMRY</t>
  </si>
  <si>
    <t>LNL439</t>
  </si>
  <si>
    <t>სს ქართუ ჯგუფი</t>
  </si>
  <si>
    <t>ავტობუსი</t>
  </si>
  <si>
    <t>ფორდ ტრანზით</t>
  </si>
  <si>
    <t>430 E 2,2L</t>
  </si>
  <si>
    <t>FCF732</t>
  </si>
  <si>
    <t>ა(ა)იპ საზოგადოებრივი მოძრაობა ქართული ოცნება</t>
  </si>
  <si>
    <t>FCF549</t>
  </si>
  <si>
    <t>FCF741</t>
  </si>
  <si>
    <t>ვენი</t>
  </si>
  <si>
    <t>MERCEDES-BENZ</t>
  </si>
  <si>
    <t>V 220 D</t>
  </si>
  <si>
    <t>2018</t>
  </si>
  <si>
    <t>BE040NE</t>
  </si>
  <si>
    <t>შპს ბენე ექსკლუზივი</t>
  </si>
  <si>
    <t>SPRINTER 316 CDI</t>
  </si>
  <si>
    <t>2017</t>
  </si>
  <si>
    <t>BE130NE</t>
  </si>
  <si>
    <t>შპს ვი თი ჯგუფი</t>
  </si>
  <si>
    <t>ტელევიზორი SANYO- 24K50 საკიდით SUREFIX142</t>
  </si>
  <si>
    <t>შ.პ.ს. მენეჯმენტ სერვისი</t>
  </si>
  <si>
    <t>LCD ტელევიზორი Toshiba 24HV10 საკიდით BR 21-42 FA</t>
  </si>
  <si>
    <t>ალუმინის ტიხარი</t>
  </si>
  <si>
    <t>ბანერი</t>
  </si>
  <si>
    <t>დამაგრძელებელი</t>
  </si>
  <si>
    <t>დივანი</t>
  </si>
  <si>
    <t>დინამიკები SP-S110</t>
  </si>
  <si>
    <t>ელ. გამათბობელი</t>
  </si>
  <si>
    <t>ელექტრო სანათი</t>
  </si>
  <si>
    <t>იუ-პი-ესი UPS 600VA</t>
  </si>
  <si>
    <t>იუ-პი-ესი UPS 650VA</t>
  </si>
  <si>
    <t>კარადა</t>
  </si>
  <si>
    <t>კომპიუტერის  კლავიატურა KB06Xe PS2 და მაუსი  120usb</t>
  </si>
  <si>
    <t>კომპიუტერის მონიტორი Philips 20 led 206v 3isb</t>
  </si>
  <si>
    <t>კომპიუტერის მონიტორი Samsung B2030N20</t>
  </si>
  <si>
    <t>კომპიუტერის პროცესორი</t>
  </si>
  <si>
    <t>კომპიუტერის პროცესორი Ca/PH LAZERJET pro M1214nfh</t>
  </si>
  <si>
    <t>ლაითბოქსები</t>
  </si>
  <si>
    <t>მაგიდა</t>
  </si>
  <si>
    <t>მაგიდა 750*1420*720მმ.</t>
  </si>
  <si>
    <t>მაგიდა ერთფრთიანი საოფისე</t>
  </si>
  <si>
    <t>მაგიდა ნახევრად მრგვალი</t>
  </si>
  <si>
    <t>მაგიდა ოვალური</t>
  </si>
  <si>
    <t>მაგიდა სათათბირო</t>
  </si>
  <si>
    <t>პრინტერი HP Lazerjet Pro M 1214NFHკაბელით USB</t>
  </si>
  <si>
    <t>პრინტერი HP Lazerjet Pro M 1536dnf კაბელით USB</t>
  </si>
  <si>
    <t>საოფისე სკამი</t>
  </si>
  <si>
    <t>ტანსაცმლის საკიდი</t>
  </si>
  <si>
    <t>ტრიბუნა</t>
  </si>
  <si>
    <t>ტუმბო</t>
  </si>
  <si>
    <t>ტუმბო 600*450*450მმ</t>
  </si>
  <si>
    <t>ფასადიანი კარადა მინით 1860*1000*380მმ.</t>
  </si>
  <si>
    <t>ფლანგშტოკი</t>
  </si>
  <si>
    <t>ცეცხლმაქრი ფხვნილოვანი ABC</t>
  </si>
  <si>
    <t>მპგ ქართული -ოცნება</t>
  </si>
  <si>
    <t>ინტერნეტ-რეკლამს ხრჯი</t>
  </si>
  <si>
    <t>FACEBOOK</t>
  </si>
  <si>
    <t>08.10.2012</t>
  </si>
  <si>
    <t>PORTEK IC VE DIS TICARET MURAT KAHR IMAN</t>
  </si>
  <si>
    <t>მაისურების მოწოდება</t>
  </si>
  <si>
    <t>08.18.2012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</si>
  <si>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</si>
  <si>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</si>
  <si>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06.24.2012</t>
  </si>
  <si>
    <t>ირინა თავაძე</t>
  </si>
  <si>
    <t>სიების დაზუსტება</t>
  </si>
  <si>
    <t>06.23.2012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</si>
  <si>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</si>
  <si>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</si>
  <si>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</si>
  <si>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</si>
  <si>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</si>
  <si>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</si>
  <si>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</si>
  <si>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</si>
  <si>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</si>
  <si>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</si>
  <si>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</si>
  <si>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</si>
  <si>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</si>
  <si>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</si>
  <si>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</si>
  <si>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</si>
  <si>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</si>
  <si>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</si>
  <si>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06.25.2012</t>
  </si>
  <si>
    <t>ნოდარ ცეცხლაძე</t>
  </si>
  <si>
    <t>61009023503</t>
  </si>
  <si>
    <t>06.28.2012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</si>
  <si>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</si>
  <si>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</si>
  <si>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</si>
  <si>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</si>
  <si>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</si>
  <si>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</si>
  <si>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</si>
  <si>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</si>
  <si>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</si>
  <si>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</si>
  <si>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</si>
  <si>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</si>
  <si>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</si>
  <si>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</si>
  <si>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</si>
  <si>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</si>
  <si>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</si>
  <si>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</si>
  <si>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</si>
  <si>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</si>
  <si>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</si>
  <si>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</si>
  <si>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06.29.2012</t>
  </si>
  <si>
    <t>ეკატერინე ზოიძე</t>
  </si>
  <si>
    <t>61009007589</t>
  </si>
  <si>
    <t>06.05.2012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</si>
  <si>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</si>
  <si>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</si>
  <si>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</si>
  <si>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</si>
  <si>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</si>
  <si>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</si>
  <si>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</si>
  <si>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</si>
  <si>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</si>
  <si>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</si>
  <si>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</si>
  <si>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</si>
  <si>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</si>
  <si>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</si>
  <si>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08.01.2012</t>
  </si>
  <si>
    <t>ყაველაშვილი ნოდარი</t>
  </si>
  <si>
    <t>62007003108</t>
  </si>
  <si>
    <t>ა/ტ მომსახურეობა</t>
  </si>
  <si>
    <t>ბაირამოვი მეითა</t>
  </si>
  <si>
    <t>43001005510</t>
  </si>
  <si>
    <t>08.15.2012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</si>
  <si>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</si>
  <si>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</si>
  <si>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</si>
  <si>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</si>
  <si>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</si>
  <si>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</si>
  <si>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</si>
  <si>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</si>
  <si>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</si>
  <si>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</si>
  <si>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08.24.2012</t>
  </si>
  <si>
    <t>შპს „ერგი პლიუსი“</t>
  </si>
  <si>
    <t>ბეჭედი და ფაქსი</t>
  </si>
  <si>
    <t>09.05.2012</t>
  </si>
  <si>
    <t>TMD Holdings, LLC</t>
  </si>
  <si>
    <t>დისკების მოწოდება</t>
  </si>
  <si>
    <t>ფოლადაშვილი სვეტლანა</t>
  </si>
  <si>
    <t>01013013356</t>
  </si>
  <si>
    <t>ფართის იჯარა</t>
  </si>
  <si>
    <t>08.13.2012</t>
  </si>
  <si>
    <t>გვრიტიშვილი ელეონორა</t>
  </si>
  <si>
    <t>01008010173</t>
  </si>
  <si>
    <t>08.09.2012</t>
  </si>
  <si>
    <t>ნაკუდაიძე ბელა</t>
  </si>
  <si>
    <t>31001014526</t>
  </si>
  <si>
    <t>09.30.2012</t>
  </si>
  <si>
    <t>კორძაძე ლიდა</t>
  </si>
  <si>
    <t>37001009073</t>
  </si>
  <si>
    <t>09.25.2012</t>
  </si>
  <si>
    <t>YALCIN TRANS ULUS NAK</t>
  </si>
  <si>
    <t>ბუშტები, მაისურები</t>
  </si>
  <si>
    <t>09.20.2012</t>
  </si>
  <si>
    <t xml:space="preserve">შპს პოლიგრაფ ექსტრა </t>
  </si>
  <si>
    <t>404957070</t>
  </si>
  <si>
    <t>ბეჭდვითი მომსახურეობა</t>
  </si>
  <si>
    <t>09.18.2012</t>
  </si>
  <si>
    <t>ფიფია მარინე</t>
  </si>
  <si>
    <t>19001094964</t>
  </si>
  <si>
    <t>კორდინატორის მომსახურება</t>
  </si>
  <si>
    <t>09.24.2012</t>
  </si>
  <si>
    <t>შენგელია ლერი</t>
  </si>
  <si>
    <t>62006007723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</si>
  <si>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</si>
  <si>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</si>
  <si>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</si>
  <si>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</si>
  <si>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</si>
  <si>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</si>
  <si>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</si>
  <si>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</si>
  <si>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10.05.2012</t>
  </si>
  <si>
    <t>Shanghai ZhinQun Trading Co. LTD</t>
  </si>
  <si>
    <t>სილიკონის სამაჯურები</t>
  </si>
  <si>
    <t>09.01.2012</t>
  </si>
  <si>
    <t>ჯანბერიძე ქეთევან</t>
  </si>
  <si>
    <t>01025007106</t>
  </si>
  <si>
    <t>05.30.2012</t>
  </si>
  <si>
    <t>შპს კანცლერი</t>
  </si>
  <si>
    <t>215135191</t>
  </si>
  <si>
    <t>შტამპის ღირებულება</t>
  </si>
  <si>
    <t>05.24.2014</t>
  </si>
  <si>
    <t>შპს „ელიტა ბურჯი“</t>
  </si>
  <si>
    <t>206120437</t>
  </si>
  <si>
    <t>სასცენო მოწყობილობით მომსახურება</t>
  </si>
  <si>
    <t>13.08.2012</t>
  </si>
  <si>
    <t>ნიკოლოზ მესაბლიშვილი</t>
  </si>
  <si>
    <t>ოფისის იჯარა</t>
  </si>
  <si>
    <t>06.26.2014</t>
  </si>
  <si>
    <t>შპს რუსთაველი ფროფერთი</t>
  </si>
  <si>
    <t>404406166</t>
  </si>
  <si>
    <t>06.21.2014</t>
  </si>
  <si>
    <t>საფარიძე გივი</t>
  </si>
  <si>
    <t>61006059524</t>
  </si>
  <si>
    <t>შპს ბატავტომობილე</t>
  </si>
  <si>
    <t>445408032</t>
  </si>
  <si>
    <t>შპს გიგანტი</t>
  </si>
  <si>
    <t>245433892</t>
  </si>
  <si>
    <t>შპს სახლი ძველ ბათუმში</t>
  </si>
  <si>
    <t>445433610</t>
  </si>
  <si>
    <t>ბერიძე რუსლან</t>
  </si>
  <si>
    <t>61006041123</t>
  </si>
  <si>
    <t>ბერიძე მალხაზ</t>
  </si>
  <si>
    <t>61007004472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</si>
  <si>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</si>
  <si>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</si>
  <si>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</si>
  <si>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</si>
  <si>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</si>
  <si>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</si>
  <si>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</si>
  <si>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</si>
  <si>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</si>
  <si>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</si>
  <si>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</si>
  <si>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09.01.2016</t>
  </si>
  <si>
    <t>ა(ა)იპ წყალტუბოს მუნიციპალიტეტის კულტურის ცენტრი</t>
  </si>
  <si>
    <t>221286560</t>
  </si>
  <si>
    <t>სასცენო აპარატურით მომსახურება</t>
  </si>
  <si>
    <t>ა(ა)იპ ჩხოროწყუს მუნიციპალიტეტის ისტორიული მუზეუმი</t>
  </si>
  <si>
    <t>ფართის დათმობა</t>
  </si>
  <si>
    <t>შპს თეგეტა მოტორსი</t>
  </si>
  <si>
    <t>ა/ტ შეკეთება</t>
  </si>
  <si>
    <t>07/22/2019</t>
  </si>
  <si>
    <t>შპს ბეტა</t>
  </si>
  <si>
    <t>სვიჩების საფასური</t>
  </si>
  <si>
    <t>რიჟავაძე ბესიკ</t>
  </si>
  <si>
    <t>საპენსიო ფონდიდან დაბრუნებული თანხები</t>
  </si>
  <si>
    <t>რიჟვაძე ზაური</t>
  </si>
  <si>
    <t>სალხინაშვილი ციცინო</t>
  </si>
  <si>
    <t>01008004950</t>
  </si>
  <si>
    <t>ვარდანაშვილი ნინო</t>
  </si>
  <si>
    <t>01010001278</t>
  </si>
  <si>
    <t>არაბიძე ელისო</t>
  </si>
  <si>
    <t>18001060577</t>
  </si>
  <si>
    <t>ვანაძე თამაზ</t>
  </si>
  <si>
    <t>61009011893</t>
  </si>
  <si>
    <t>ღამბაშიძე რაინდი</t>
  </si>
  <si>
    <t>18001020679</t>
  </si>
  <si>
    <t>სარალიძე მურმან</t>
  </si>
  <si>
    <t>54001021067</t>
  </si>
  <si>
    <t>10.18.2019</t>
  </si>
  <si>
    <t>გახრამან ემინოვი</t>
  </si>
  <si>
    <t>28001093528</t>
  </si>
  <si>
    <t>შპს სუფთა წყალი</t>
  </si>
  <si>
    <t>205150655</t>
  </si>
  <si>
    <t>წყალი</t>
  </si>
  <si>
    <t>06/15/2020</t>
  </si>
  <si>
    <t>404411837</t>
  </si>
  <si>
    <t>ა/ტრანსპორტის იჯარა</t>
  </si>
  <si>
    <t>07/17/2020</t>
  </si>
  <si>
    <t>სს ჰიუნდაი ავტო საქართველო</t>
  </si>
  <si>
    <t>204478948</t>
  </si>
  <si>
    <t>ავტოტექმომსახურება</t>
  </si>
  <si>
    <t>შპს ენგადი</t>
  </si>
  <si>
    <t>242005888</t>
  </si>
  <si>
    <t>შპს GEOVOICE</t>
  </si>
  <si>
    <t>406046844</t>
  </si>
  <si>
    <t>ფერმით და გახმოვანებით მომსახურება</t>
  </si>
  <si>
    <t>შპს ფავორიტი სტილი</t>
  </si>
  <si>
    <t>404379294</t>
  </si>
  <si>
    <t>ბეჭდვა</t>
  </si>
  <si>
    <t>შპს ვიზარდ ივენთი</t>
  </si>
  <si>
    <t>204572177</t>
  </si>
  <si>
    <t>მომსახურება</t>
  </si>
  <si>
    <t>შპს ალფა სტუდიო ALFA STUDIO</t>
  </si>
  <si>
    <t>404452800</t>
  </si>
  <si>
    <t>სატელევიზიო მომსახურება</t>
  </si>
  <si>
    <t>შპს ლუმა დეველოპმენტ</t>
  </si>
  <si>
    <t>406106155</t>
  </si>
  <si>
    <t>სცენის მოწყობა</t>
  </si>
  <si>
    <t>08/29/2020</t>
  </si>
  <si>
    <t>ა(ა)იპ ბოლნისის მუნიციპალიტეტის კულტურის ცენტრი</t>
  </si>
  <si>
    <t>225396238</t>
  </si>
  <si>
    <t>შპს მკ გრუპი</t>
  </si>
  <si>
    <t>405069731</t>
  </si>
  <si>
    <t>ატრიბუტიკა</t>
  </si>
  <si>
    <t>სსიპ ილია ჭავჭავაძის ყვარლის სახელმწიფო მუზეუმი</t>
  </si>
  <si>
    <t>241582220</t>
  </si>
  <si>
    <t>08/27/2020</t>
  </si>
  <si>
    <t>247865092</t>
  </si>
  <si>
    <t>08/31/2020</t>
  </si>
  <si>
    <t>443867451</t>
  </si>
  <si>
    <t>08/26/2020</t>
  </si>
  <si>
    <t>დუშეთის მუნიციპალიტეტის კულტურულ-საგანმანთლებლო ცენტრი</t>
  </si>
  <si>
    <t>229325094</t>
  </si>
  <si>
    <t>08/13/2020</t>
  </si>
  <si>
    <t>სსიპ გურჯაანის მუნიციპალიტეტი</t>
  </si>
  <si>
    <t>227765022</t>
  </si>
  <si>
    <t>ა/ტრანსპორტით მომსახურება</t>
  </si>
  <si>
    <t>შპს რესპირატორი</t>
  </si>
  <si>
    <t>405384711</t>
  </si>
  <si>
    <t>პირბადეები</t>
  </si>
  <si>
    <t>შპს პრინტ თაიმი</t>
  </si>
  <si>
    <t>426111012</t>
  </si>
  <si>
    <t>შპს სეზანი</t>
  </si>
  <si>
    <t>203862551</t>
  </si>
  <si>
    <t>VITO</t>
  </si>
  <si>
    <t>VS700TN</t>
  </si>
  <si>
    <t>ი/მ ივანე ნადირაშვილი</t>
  </si>
  <si>
    <t>Mercedes</t>
  </si>
  <si>
    <t>Sprinter</t>
  </si>
  <si>
    <t>NU 111 VA</t>
  </si>
  <si>
    <t>BON 007</t>
  </si>
  <si>
    <t>SP 111 RI</t>
  </si>
  <si>
    <t>NG 011 VA</t>
  </si>
  <si>
    <t>AA 906 MM</t>
  </si>
  <si>
    <t>SZ 919 ZZ</t>
  </si>
  <si>
    <t>HH 721 SS</t>
  </si>
  <si>
    <t>CC 541 WW</t>
  </si>
  <si>
    <t>SPR 005</t>
  </si>
  <si>
    <t>BU 001 SI</t>
  </si>
  <si>
    <t>NE 010 MS</t>
  </si>
  <si>
    <t>CG 183 GC</t>
  </si>
  <si>
    <t>ჰეტჩბეკი</t>
  </si>
  <si>
    <t>SUZUKI</t>
  </si>
  <si>
    <t>WAGON R</t>
  </si>
  <si>
    <t>BB230BP</t>
  </si>
  <si>
    <t>ვალიკო მგელაძე</t>
  </si>
  <si>
    <t>ქ. თბილისი, ყვარლის ქ. #105ა</t>
  </si>
  <si>
    <t>01.17.08.024.011</t>
  </si>
  <si>
    <t>99.54 კვ/მ</t>
  </si>
  <si>
    <t>01012012733</t>
  </si>
  <si>
    <t>სერგო  კეკელაშვილი</t>
  </si>
  <si>
    <t>წყალტუბო, ქუჩა გ. ტაბიძე #13 ბ</t>
  </si>
  <si>
    <t>29.08.39.007</t>
  </si>
  <si>
    <t>80 კვ/მ</t>
  </si>
  <si>
    <t>53001006385</t>
  </si>
  <si>
    <t>ავთანდილ მხეიძე</t>
  </si>
  <si>
    <t>წყალტუბო, ს. ჩუნეში</t>
  </si>
  <si>
    <t>29.05.41.130</t>
  </si>
  <si>
    <t>125 კვ/მ</t>
  </si>
  <si>
    <t>53001001515</t>
  </si>
  <si>
    <t>ნიკოლოზ ქუთათელაძე</t>
  </si>
  <si>
    <t>წყალტუბო რაიონი, სოფელი გვიშტიბი</t>
  </si>
  <si>
    <t>29.07.32.215</t>
  </si>
  <si>
    <t>53001046366</t>
  </si>
  <si>
    <t>ლავრენტი შვანგირაძე</t>
  </si>
  <si>
    <t>წყალტუბო, ს. წყალტუბო</t>
  </si>
  <si>
    <t>29.05.37.238</t>
  </si>
  <si>
    <t>53001010264</t>
  </si>
  <si>
    <t>მზევინარ შვანგირაძე</t>
  </si>
  <si>
    <t>წყალტუბო, თამარ მეფის ქუჩა #4</t>
  </si>
  <si>
    <t>29.08.35.146</t>
  </si>
  <si>
    <t>40 კვ/მ</t>
  </si>
  <si>
    <t>412734108</t>
  </si>
  <si>
    <t>შპს ლითე</t>
  </si>
  <si>
    <t>წყალტუბო ს. თერნალი მე-10 ქ. #2</t>
  </si>
  <si>
    <t>29.07.37.322</t>
  </si>
  <si>
    <t>141,1 კვ/მ</t>
  </si>
  <si>
    <t>53001014301</t>
  </si>
  <si>
    <t>ზაზა ჩიხლაძე</t>
  </si>
  <si>
    <t>წყალტუბო, სოფელი მაღლაკი</t>
  </si>
  <si>
    <t>29.10.37.270</t>
  </si>
  <si>
    <t>53001022528</t>
  </si>
  <si>
    <t>მარეხი კოხრეიძე</t>
  </si>
  <si>
    <t>29.10.40.519</t>
  </si>
  <si>
    <t>171,29 კვ/მ</t>
  </si>
  <si>
    <t>53001010435</t>
  </si>
  <si>
    <t>კონსტანტინე ტყეშელაშვილი</t>
  </si>
  <si>
    <t>29.10.42.426</t>
  </si>
  <si>
    <t>100 კვ/მ</t>
  </si>
  <si>
    <t>53001002264</t>
  </si>
  <si>
    <t>სოფიკო ჟორჟოლიანი</t>
  </si>
  <si>
    <t>წყალტუბო, კომბინატის სამხედრო დასახლება #4</t>
  </si>
  <si>
    <t>29.11.33.299.01.028</t>
  </si>
  <si>
    <t>44.30 კვ/მ</t>
  </si>
  <si>
    <t>62004009336</t>
  </si>
  <si>
    <t>ვალერიან ბუცხრიკიძე</t>
  </si>
  <si>
    <t>წყალტუბო, სოფელი ფარცხანაყანევი</t>
  </si>
  <si>
    <t>29.11.39.110</t>
  </si>
  <si>
    <t>163 კვ/მ</t>
  </si>
  <si>
    <t>53001018022</t>
  </si>
  <si>
    <t>ზაზა ფხაკაძე</t>
  </si>
  <si>
    <t>29.11.36.024</t>
  </si>
  <si>
    <t>141 კვ/მ</t>
  </si>
  <si>
    <t>53001044882</t>
  </si>
  <si>
    <t>შოთა ობოლაძე</t>
  </si>
  <si>
    <t>წყალტუბო სოფელი ქვიტირი</t>
  </si>
  <si>
    <t>29.12.32.327</t>
  </si>
  <si>
    <t>53001037765</t>
  </si>
  <si>
    <t>იუზა ჩოგოვაძე</t>
  </si>
  <si>
    <t>29.12.33.125</t>
  </si>
  <si>
    <t>286 კვ/მ</t>
  </si>
  <si>
    <t>53001040376</t>
  </si>
  <si>
    <t>პაატა შალამბერიძე</t>
  </si>
  <si>
    <t>წყალტუბო სოფელი გეგუთი</t>
  </si>
  <si>
    <t>29.14.37.190</t>
  </si>
  <si>
    <t>53001015799</t>
  </si>
  <si>
    <t>პეტრე ბოდოკია</t>
  </si>
  <si>
    <t>წყალტუბო სოფელი მუხიანი</t>
  </si>
  <si>
    <t>29.13.38.169</t>
  </si>
  <si>
    <t>120 კვ/მ</t>
  </si>
  <si>
    <t>60001111059</t>
  </si>
  <si>
    <t>დავითი გახარია</t>
  </si>
  <si>
    <t>წყალტუბო სოფელი ტყაჩირი</t>
  </si>
  <si>
    <t>29.17.01.378</t>
  </si>
  <si>
    <t>214კვ/მ</t>
  </si>
  <si>
    <t>53001008959</t>
  </si>
  <si>
    <t>გივი ტყეშელაშვილი</t>
  </si>
  <si>
    <t>წყალტუბო სოფელი ოფშკვითი</t>
  </si>
  <si>
    <t>29.16.33.034</t>
  </si>
  <si>
    <t>115.30 კვ/მ</t>
  </si>
  <si>
    <t>53001018409</t>
  </si>
  <si>
    <t>ბექა ძოძუაშვილი</t>
  </si>
  <si>
    <t>წყალტუბო სოფელი საყულია</t>
  </si>
  <si>
    <t>29.15.35.207</t>
  </si>
  <si>
    <t>198.79 კვ/მ</t>
  </si>
  <si>
    <t>53001018725</t>
  </si>
  <si>
    <t>კახა სვანაძე</t>
  </si>
  <si>
    <t>29.14.32.003</t>
  </si>
  <si>
    <t>53001005197</t>
  </si>
  <si>
    <t>ზეინაბ წიქორიძე</t>
  </si>
  <si>
    <t>წყალტუბო სოფელი გუმბრა</t>
  </si>
  <si>
    <t>29.09.38.071</t>
  </si>
  <si>
    <t>164.4 კვ/მ</t>
  </si>
  <si>
    <t>53001014219</t>
  </si>
  <si>
    <t>ზვიად ჩარქსელიანი</t>
  </si>
  <si>
    <t>წყალტუბო ილია ჭავჭავაძის #13</t>
  </si>
  <si>
    <t>29.08.33.142</t>
  </si>
  <si>
    <t>53001020108</t>
  </si>
  <si>
    <t>ნანი ქორიძე</t>
  </si>
  <si>
    <t>წყალტუბო თბილისის ქუჩა 2 ჩიხი</t>
  </si>
  <si>
    <t>29.08.06.045.01.001</t>
  </si>
  <si>
    <t>60002013965</t>
  </si>
  <si>
    <t>ეკატერინე ხახიშვილი</t>
  </si>
  <si>
    <t>წყალტუბო 9აპრილის ქ.#9</t>
  </si>
  <si>
    <t>29.08.38.126</t>
  </si>
  <si>
    <t>31.9 კვ/მ</t>
  </si>
  <si>
    <t>53001008995</t>
  </si>
  <si>
    <t>ნატო უგულავა</t>
  </si>
  <si>
    <t>წყალტუბო ავალიანის ქ. #5</t>
  </si>
  <si>
    <t>29.08.31.018</t>
  </si>
  <si>
    <t>53001018268</t>
  </si>
  <si>
    <t>ბელა კოტუა</t>
  </si>
  <si>
    <t>წყალტუბო სოფელი ცხუნკური</t>
  </si>
  <si>
    <t>29.04.38.080</t>
  </si>
  <si>
    <t>173.6 კვ/მ</t>
  </si>
  <si>
    <t>53001015694</t>
  </si>
  <si>
    <t>სალომე მესხი</t>
  </si>
  <si>
    <t>წყალტუბო ჭავჭავაძის ქ. #19</t>
  </si>
  <si>
    <t>29.08.33.069</t>
  </si>
  <si>
    <t>53001012084</t>
  </si>
  <si>
    <t>გიორგი სამარგულიანი</t>
  </si>
  <si>
    <t>წყალტუბო სოფელი ბანოჯა</t>
  </si>
  <si>
    <t>29.09.40.396</t>
  </si>
  <si>
    <t>295.7 კვ/მ</t>
  </si>
  <si>
    <t>53001042039</t>
  </si>
  <si>
    <t>მაკა ბალანჩივაძე</t>
  </si>
  <si>
    <t>წყალტუბო სოფელი ჟონეთი</t>
  </si>
  <si>
    <t>29.03.32.019</t>
  </si>
  <si>
    <t>68 კვ/მ</t>
  </si>
  <si>
    <t>53001028206</t>
  </si>
  <si>
    <t>სერგო გაბადაძე</t>
  </si>
  <si>
    <t>წყალტუბო სოფელი რიონი</t>
  </si>
  <si>
    <t>29.06.37.062</t>
  </si>
  <si>
    <t>53001027185</t>
  </si>
  <si>
    <t>დემური ტურაბელიძე</t>
  </si>
  <si>
    <t>ზუგდიდი ს. ჩხორია</t>
  </si>
  <si>
    <t>43.01.45.548</t>
  </si>
  <si>
    <t>19001059953</t>
  </si>
  <si>
    <t>თამაზი თორდია</t>
  </si>
  <si>
    <t>ზუგდიდი ს. აბასთუმანი ზ.გამსახურდიას 3 ჩიხი</t>
  </si>
  <si>
    <t>43.13.43.033</t>
  </si>
  <si>
    <t>19001088584</t>
  </si>
  <si>
    <t>დავით კუტალია</t>
  </si>
  <si>
    <t>ზუგდიდი ს. რუხი</t>
  </si>
  <si>
    <t>43.10.45.246</t>
  </si>
  <si>
    <t>19001070645</t>
  </si>
  <si>
    <t>დარეჯან ბერიშვილი</t>
  </si>
  <si>
    <t>ზუგდიდი ს. ცაიში</t>
  </si>
  <si>
    <t>43.20.42.192</t>
  </si>
  <si>
    <t>19001032619</t>
  </si>
  <si>
    <t>თეონა თოდუა</t>
  </si>
  <si>
    <t>ზუგდიდი ს. აბასთუმანი</t>
  </si>
  <si>
    <t>43.13.41.213</t>
  </si>
  <si>
    <t>19001027815</t>
  </si>
  <si>
    <t>ზაირა გვათუა</t>
  </si>
  <si>
    <t>ზუგდიდი ლ.ბერიას ქ. #59</t>
  </si>
  <si>
    <t>43.31.53.196</t>
  </si>
  <si>
    <t>250 კვ/მ</t>
  </si>
  <si>
    <t>19001105419</t>
  </si>
  <si>
    <t>კიაზო კაკულია</t>
  </si>
  <si>
    <t>ზუგდიდი ს.ჯიხაშკარი</t>
  </si>
  <si>
    <t>43.05.41.195</t>
  </si>
  <si>
    <t>19001086592</t>
  </si>
  <si>
    <t>მანუჩარ ბენდელიანი</t>
  </si>
  <si>
    <t>ზუგდიდი ს. ახალსოფელი</t>
  </si>
  <si>
    <t>43.11.45.486</t>
  </si>
  <si>
    <t>78 კვ/მ</t>
  </si>
  <si>
    <t>19001015824</t>
  </si>
  <si>
    <t>ჯამბუ პირველი</t>
  </si>
  <si>
    <t>ზუგდიდი ს. ახალკახათი</t>
  </si>
  <si>
    <t>43.22.42.621</t>
  </si>
  <si>
    <t>30 კვ/მ</t>
  </si>
  <si>
    <t>19001052527</t>
  </si>
  <si>
    <t>არდაშელ ლესინძე</t>
  </si>
  <si>
    <t>43.20.42.381</t>
  </si>
  <si>
    <t>19001071136</t>
  </si>
  <si>
    <t>მაია ეფენია</t>
  </si>
  <si>
    <t>ზუგიდი, ს. ჯიხაშკარი</t>
  </si>
  <si>
    <t>43.05.42.288</t>
  </si>
  <si>
    <t>19001077537</t>
  </si>
  <si>
    <t>გელა ზარანდია</t>
  </si>
  <si>
    <t>ზუგიდი, ს. ნარაზენი</t>
  </si>
  <si>
    <t>43.12.42.053</t>
  </si>
  <si>
    <t>19001004655</t>
  </si>
  <si>
    <t>მანანა თოდუა</t>
  </si>
  <si>
    <t>ზუგდიდი, ს. ჭაქვინჯი</t>
  </si>
  <si>
    <t>43.06.41.467</t>
  </si>
  <si>
    <t>19001051959</t>
  </si>
  <si>
    <t>თინათინ ქირია</t>
  </si>
  <si>
    <t>ზუგდიდი, ს. ნარაზენი</t>
  </si>
  <si>
    <t>43.12.42.635</t>
  </si>
  <si>
    <t>19001040872</t>
  </si>
  <si>
    <t>გიგლა ჯახია</t>
  </si>
  <si>
    <t>ზუგდიდი, ს. ოდიში</t>
  </si>
  <si>
    <t>43.08.44.013</t>
  </si>
  <si>
    <t>75 კვ/მ</t>
  </si>
  <si>
    <t>19001035789</t>
  </si>
  <si>
    <t>დაზორი გულორდავა</t>
  </si>
  <si>
    <t>ზუგდიდი, ს. ახალაბასთუმანი</t>
  </si>
  <si>
    <t>43.15.41.776</t>
  </si>
  <si>
    <t>02001002893</t>
  </si>
  <si>
    <t>მანანა ქოიავა</t>
  </si>
  <si>
    <t>43.08.43.101</t>
  </si>
  <si>
    <t>19001013807</t>
  </si>
  <si>
    <t>ფირუზა ქოჩუა</t>
  </si>
  <si>
    <t>ზუგდიდი, ს. ოქტომბერი</t>
  </si>
  <si>
    <t>43.21.43.059</t>
  </si>
  <si>
    <t>25 კვ/მ</t>
  </si>
  <si>
    <t>19001009033</t>
  </si>
  <si>
    <t>ანა დიაკონიძე</t>
  </si>
  <si>
    <t>43.21.01.505</t>
  </si>
  <si>
    <t>82 კვ/მ</t>
  </si>
  <si>
    <t>01024003269</t>
  </si>
  <si>
    <t>ციცინო ქირია</t>
  </si>
  <si>
    <t>ზუგდიდი, ს. ახალსოფელი</t>
  </si>
  <si>
    <t>43.11.45.404</t>
  </si>
  <si>
    <t>19001053766</t>
  </si>
  <si>
    <t>ციური სერგია</t>
  </si>
  <si>
    <t>ზუგდიდი, ს. ტყაია, კონსტანტინე გამსახურდიას ქ. #25</t>
  </si>
  <si>
    <t>43.01.41.961</t>
  </si>
  <si>
    <t>19001028294</t>
  </si>
  <si>
    <t>ტაგუ მიქავა</t>
  </si>
  <si>
    <t>ზუგდიდი, ს. კორცხელი</t>
  </si>
  <si>
    <t>43.03.43.069</t>
  </si>
  <si>
    <t>19001000139</t>
  </si>
  <si>
    <t>რუსლან ბერაძე</t>
  </si>
  <si>
    <t>ზუგდიდი, ს. დარჩელი</t>
  </si>
  <si>
    <t>43.25.02.980</t>
  </si>
  <si>
    <t>19001065692</t>
  </si>
  <si>
    <t>რობინ ზარქუა</t>
  </si>
  <si>
    <t>ზუგდიდი, ს. ჩხორია, რუსთაველის ქ. #206</t>
  </si>
  <si>
    <t>43.01.43.022</t>
  </si>
  <si>
    <t>19001036378</t>
  </si>
  <si>
    <t>მირანდა შელია</t>
  </si>
  <si>
    <t>ზუგდიდი, ს. ჭკადუაში</t>
  </si>
  <si>
    <t>43.02.43.173</t>
  </si>
  <si>
    <t>62001012625</t>
  </si>
  <si>
    <t>მამუკა კოპალიანი</t>
  </si>
  <si>
    <t>ზუგდიდი, ს. ინგირი</t>
  </si>
  <si>
    <t>43.18.43.002</t>
  </si>
  <si>
    <t>19001034815</t>
  </si>
  <si>
    <t>ინგა ჭკადუა</t>
  </si>
  <si>
    <t>ზუგდიდი, ს. კორცხელი, აკ. წერეთლის ქ. #45</t>
  </si>
  <si>
    <t>43.03.42.101</t>
  </si>
  <si>
    <t>19001080468</t>
  </si>
  <si>
    <t>კახაბერ ესებუა</t>
  </si>
  <si>
    <t>ზუგდიდი, ს. ანაკლია</t>
  </si>
  <si>
    <t>43.30.46.768</t>
  </si>
  <si>
    <t>62001032105</t>
  </si>
  <si>
    <t>თენგიზ ბიგვავა</t>
  </si>
  <si>
    <t>ზუგდიდი, ს. დიდინეძი</t>
  </si>
  <si>
    <t>43.26.41.086</t>
  </si>
  <si>
    <t>73 კვ/მ</t>
  </si>
  <si>
    <t>19001050101</t>
  </si>
  <si>
    <t>თამუნა ფარულავა</t>
  </si>
  <si>
    <t>ზუგდიდი, ს. ნაწულუკუ</t>
  </si>
  <si>
    <t>43.10.42.365</t>
  </si>
  <si>
    <t>19001087938</t>
  </si>
  <si>
    <t>თამარ მატკავა</t>
  </si>
  <si>
    <t>ზუგდიდი, სოფელი ორსანტია</t>
  </si>
  <si>
    <t>43.24.44.010</t>
  </si>
  <si>
    <t>134.87 კვ/მ</t>
  </si>
  <si>
    <t>19001028095</t>
  </si>
  <si>
    <t>გოდერძი ხაზალია</t>
  </si>
  <si>
    <t>ქ. ზუგდიდი, რუსთაველის ქ. #50</t>
  </si>
  <si>
    <t>43.36.01.407</t>
  </si>
  <si>
    <t>84 კვ/მ</t>
  </si>
  <si>
    <t>01024028253</t>
  </si>
  <si>
    <t>დიმიტრი ჭელიძე</t>
  </si>
  <si>
    <t>ზუგდიდი, დ. აღმაშენებლის ქ. #49</t>
  </si>
  <si>
    <t>43.31.67.098</t>
  </si>
  <si>
    <t>19001002885</t>
  </si>
  <si>
    <t>ირაკლი კორკელია</t>
  </si>
  <si>
    <t>ზუგდიდი, თამარ მეფის ქ. #23</t>
  </si>
  <si>
    <t>43.32.01.032.01.504</t>
  </si>
  <si>
    <t>73.8 კვ/მ</t>
  </si>
  <si>
    <t>19001057432</t>
  </si>
  <si>
    <t>მარინა ლოგუას</t>
  </si>
  <si>
    <t>ზუგდიდი, სოხუმის ქ. #73</t>
  </si>
  <si>
    <t>43.34.01.161</t>
  </si>
  <si>
    <t>19001016349</t>
  </si>
  <si>
    <t>როინი ჭურღულია</t>
  </si>
  <si>
    <t>ქ. ზუგდიდი, სოხუმის ქ. #97</t>
  </si>
  <si>
    <t>43.31.42.387</t>
  </si>
  <si>
    <t>19001088973</t>
  </si>
  <si>
    <t>რუსუდან ფარცვანია</t>
  </si>
  <si>
    <t>ბათუმი, მეფე მირიანის 12</t>
  </si>
  <si>
    <t>05.36.22.239</t>
  </si>
  <si>
    <t>56,03 კვ/მ</t>
  </si>
  <si>
    <t>61006007396</t>
  </si>
  <si>
    <t>ზურაბ კირკიტაძე</t>
  </si>
  <si>
    <t>ბათუმი, თამარ მეფის IV შესახვევი, #1ა</t>
  </si>
  <si>
    <t>05.34.23.527</t>
  </si>
  <si>
    <t>12,67 კვ/მ</t>
  </si>
  <si>
    <t>61007001690</t>
  </si>
  <si>
    <t>თემურ ლომაძე</t>
  </si>
  <si>
    <t>ქ. ბათუმი, ფ. ხალვაშის გა,ზ. მე-6 შესახვევი #2</t>
  </si>
  <si>
    <t>05.35.26.048</t>
  </si>
  <si>
    <t>40,03 კვ/მ</t>
  </si>
  <si>
    <t>61006014566</t>
  </si>
  <si>
    <t>ჯუმბერ აბულაძე</t>
  </si>
  <si>
    <t>ქ. ბათუმი, თამარის დასახლება სახლი 8 ბ. 29</t>
  </si>
  <si>
    <t>05.10.26.001.01.029</t>
  </si>
  <si>
    <t>68,69 კვ/მ</t>
  </si>
  <si>
    <t>01003007264</t>
  </si>
  <si>
    <t>ნანული იაკობაშვილი</t>
  </si>
  <si>
    <t xml:space="preserve">ქ. ბათუმი, ქუჩა მაიაკოვსკი #53 </t>
  </si>
  <si>
    <t>05.09.15.003.01.500</t>
  </si>
  <si>
    <t>61006017766</t>
  </si>
  <si>
    <t>თამაზ ქათამაძე</t>
  </si>
  <si>
    <t>ქ. ბათუმი, პუშკინის ქ. #141 ბ. 57-58</t>
  </si>
  <si>
    <t>05.27.17.016.01.507</t>
  </si>
  <si>
    <t>96,09 კვ/მ</t>
  </si>
  <si>
    <t>61001019562</t>
  </si>
  <si>
    <t>ვაჟა მიქელაძე</t>
  </si>
  <si>
    <t>ქ. ბათუმი, ქუჩა ა. აბაშიძე, #1 ბ. 27</t>
  </si>
  <si>
    <t>05.24.07.005.01.514</t>
  </si>
  <si>
    <t>60,86 კვ/მ</t>
  </si>
  <si>
    <t>61004018041</t>
  </si>
  <si>
    <t>ცირა ხახუტაიშვილი</t>
  </si>
  <si>
    <t>ქ. ბათუმი, ქუჩა ბარათაშვილი #27 ბ. 3</t>
  </si>
  <si>
    <t>05.22.33.007.01.003</t>
  </si>
  <si>
    <t>94,03 კვ/მ</t>
  </si>
  <si>
    <t>61001039186</t>
  </si>
  <si>
    <t>ალექსანდრე ჯაში</t>
  </si>
  <si>
    <t>ქ. ბათუმი, თამარ მეფის დასახლება 3</t>
  </si>
  <si>
    <t>05.30.22.003.01.508</t>
  </si>
  <si>
    <t>45 კვ/მ</t>
  </si>
  <si>
    <t>61003004281</t>
  </si>
  <si>
    <t>ლუიზა ბერიძე</t>
  </si>
  <si>
    <t>ქ. ბათუმი, დავით აღმაშენებლის ქ. #20</t>
  </si>
  <si>
    <t>05.25.06.030.01.527</t>
  </si>
  <si>
    <t>61009006422</t>
  </si>
  <si>
    <t>თემურ აბაშიძე</t>
  </si>
  <si>
    <t>ბათუმი, დაბა ჩაქვი თამარ მეფის გამზ. #59</t>
  </si>
  <si>
    <t>05.33.21.216</t>
  </si>
  <si>
    <t>61005005856</t>
  </si>
  <si>
    <t>გიორგი დიასამიძე</t>
  </si>
  <si>
    <t>ქ. ბათუმი, მ. აბაშიძის ქ. #45</t>
  </si>
  <si>
    <t>05.22.23.007.01.505</t>
  </si>
  <si>
    <t>186,67 კვ/მ</t>
  </si>
  <si>
    <t>61001046138</t>
  </si>
  <si>
    <t>თეა მითაიშვილი</t>
  </si>
  <si>
    <t>61006055096</t>
  </si>
  <si>
    <t>ნანა თავდგირიძე</t>
  </si>
  <si>
    <t>61002001722</t>
  </si>
  <si>
    <t>ტარიელ ძაგნიძე</t>
  </si>
  <si>
    <t>ქ. ზესტაფონი, სტაროსელსკის ქ. #1</t>
  </si>
  <si>
    <t>32.10.33.231</t>
  </si>
  <si>
    <t>230028243</t>
  </si>
  <si>
    <t>შპს მეგზური</t>
  </si>
  <si>
    <t>32.10.07.005.01.504</t>
  </si>
  <si>
    <t>1 თვე</t>
  </si>
  <si>
    <t>რაიონი ზესტაფონი, სოფელი მეორე სვირი</t>
  </si>
  <si>
    <t>32.02.46.008</t>
  </si>
  <si>
    <t>15 კვ/მ</t>
  </si>
  <si>
    <t>18001019860</t>
  </si>
  <si>
    <t>ირაკლი კოვზირიძე</t>
  </si>
  <si>
    <t>ზესტაფონი, ს. ქვედა საზანო</t>
  </si>
  <si>
    <t>32.05.32.335</t>
  </si>
  <si>
    <t>37 კვ/მ</t>
  </si>
  <si>
    <t>18001017009</t>
  </si>
  <si>
    <t>ზურაბ არაბიძე</t>
  </si>
  <si>
    <t>ზესტაფონი, სოფელი ქვედა საქარა</t>
  </si>
  <si>
    <t>32.03.45.330</t>
  </si>
  <si>
    <t>20 კვ/მ</t>
  </si>
  <si>
    <t>18001012320</t>
  </si>
  <si>
    <t>ომარ ნებიერიძე</t>
  </si>
  <si>
    <t>ზესტაფონი, სოფელი დილიკაური</t>
  </si>
  <si>
    <t>32.08.38.284</t>
  </si>
  <si>
    <t>18001009355</t>
  </si>
  <si>
    <t>თენგიზ კახნიაშვილი</t>
  </si>
  <si>
    <t>ზესტაფონი, შორაპანი</t>
  </si>
  <si>
    <t>32.15.37.077</t>
  </si>
  <si>
    <t>18001067735</t>
  </si>
  <si>
    <t>დავითი ჩხეიძე</t>
  </si>
  <si>
    <t>ზესტაფონი, სოფელი ზედა საქარა</t>
  </si>
  <si>
    <t>32.09.39.182</t>
  </si>
  <si>
    <t>18001014062</t>
  </si>
  <si>
    <t>თეიმურაზ აბულაძე</t>
  </si>
  <si>
    <t>ზესტაფონი, ს. შროშა</t>
  </si>
  <si>
    <t>32.07.38.158</t>
  </si>
  <si>
    <t>18001016816</t>
  </si>
  <si>
    <t>მამუკა კურტანიძე</t>
  </si>
  <si>
    <t>ზესტაფონი, სოფელი კლდეეთი</t>
  </si>
  <si>
    <t>32.14.38.194</t>
  </si>
  <si>
    <t>60001092580</t>
  </si>
  <si>
    <t>გიორგი ჭავჭანიძე</t>
  </si>
  <si>
    <t>ზესტაფონის რაიონი სოფელი ილემი</t>
  </si>
  <si>
    <t>32.17.02.999ბ</t>
  </si>
  <si>
    <t>18001048620</t>
  </si>
  <si>
    <t>ხვიჩა გამრეკელაშვილი</t>
  </si>
  <si>
    <t>ზესტაფონი, ს. შორაპანი, ვაჩნაძის ქ. #68</t>
  </si>
  <si>
    <t>32.19.31.322</t>
  </si>
  <si>
    <t>18001008681</t>
  </si>
  <si>
    <t>შორენა ფერაძე</t>
  </si>
  <si>
    <t>ზესტაფონი, სოფელი კვალითი</t>
  </si>
  <si>
    <t>32.12.36.006</t>
  </si>
  <si>
    <t>18001028556</t>
  </si>
  <si>
    <t>ნატალია ცარიელაშვილი</t>
  </si>
  <si>
    <t>ზესტაფონი, სოფელი ცხრაწყარო</t>
  </si>
  <si>
    <t>32.13.34.280</t>
  </si>
  <si>
    <t>18001022980</t>
  </si>
  <si>
    <t>ვარლამ წივწივაძე</t>
  </si>
  <si>
    <t>ზესტაფონი, სოფელი პირველი სვირი</t>
  </si>
  <si>
    <t>32.11.48.006</t>
  </si>
  <si>
    <t>01013011374</t>
  </si>
  <si>
    <t>სიმონ ხათრიძე</t>
  </si>
  <si>
    <t>ზესტაფონი, ს. როდინაული</t>
  </si>
  <si>
    <t>32.01.39.288</t>
  </si>
  <si>
    <t>48 კვ/მ</t>
  </si>
  <si>
    <t>01003003015</t>
  </si>
  <si>
    <t>ჟოჟო ჩუბინიძე</t>
  </si>
  <si>
    <t>ქ. ზესტაფონი, უშანგი ჩხეიძის ქ. #18</t>
  </si>
  <si>
    <t>32.10.40.374</t>
  </si>
  <si>
    <t>36 კვ/მ</t>
  </si>
  <si>
    <t>18001003664</t>
  </si>
  <si>
    <t>შალვა ბედიაშვილი</t>
  </si>
  <si>
    <t>ზესტაფონი, ს. ძირულა</t>
  </si>
  <si>
    <t>32.16.39.072</t>
  </si>
  <si>
    <t>18001026928</t>
  </si>
  <si>
    <t>მაია ნიორაძე</t>
  </si>
  <si>
    <t>რაიონი ზესტაფონი, სოფელი ბოსლევი</t>
  </si>
  <si>
    <t>32.06.43.152</t>
  </si>
  <si>
    <t>01017000444</t>
  </si>
  <si>
    <t>ზურაბ დგებუაძე</t>
  </si>
  <si>
    <t>ქ. ზესტაფონი, მაღლაკელიძის ქ. #4ა</t>
  </si>
  <si>
    <t>32.10.33.106</t>
  </si>
  <si>
    <t>108 კვ/მ</t>
  </si>
  <si>
    <t>18001007456</t>
  </si>
  <si>
    <t>დავით წვერავა</t>
  </si>
  <si>
    <t>ზესტაფონი, ლაღიძის ქ. #19</t>
  </si>
  <si>
    <t>32.10.03.008.01.505</t>
  </si>
  <si>
    <t>62 კვ/მ</t>
  </si>
  <si>
    <t>18001009660</t>
  </si>
  <si>
    <t>გოჩა იონანიძე</t>
  </si>
  <si>
    <t>ზესტაფონი, სოფელი ზოვრეთი</t>
  </si>
  <si>
    <t>32.04.34.102</t>
  </si>
  <si>
    <t>18001030437</t>
  </si>
  <si>
    <t>ბორის დათიაშვილი</t>
  </si>
  <si>
    <t>თბილისი, ახვლედიანის ქ. N9</t>
  </si>
  <si>
    <t>01,19,17,005,001</t>
  </si>
  <si>
    <t>01012014912</t>
  </si>
  <si>
    <t>სამსონია თამაზ</t>
  </si>
  <si>
    <t>კასპი, აღმაშენებლის ქ. N6, სართ. - 2</t>
  </si>
  <si>
    <t>67.01.35.182</t>
  </si>
  <si>
    <t>115 კვ/მ</t>
  </si>
  <si>
    <t>62007008733</t>
  </si>
  <si>
    <t>არაყიშვილი ავთანდილ</t>
  </si>
  <si>
    <t>ქუთისი, თამარ მეფის ქ. N25</t>
  </si>
  <si>
    <t>03.03.21.023.01.501</t>
  </si>
  <si>
    <t>60001105416</t>
  </si>
  <si>
    <t>ი/მ თეონა ჯინჭრაძე</t>
  </si>
  <si>
    <t>ქ. ბორჯომი, მესხეთის ქ. N 3, სად.2 ბინა N6</t>
  </si>
  <si>
    <t>64.23.01.092.01.502</t>
  </si>
  <si>
    <t>47კვ/მ</t>
  </si>
  <si>
    <t>11001020196</t>
  </si>
  <si>
    <t>თაყაიშვილი გიორგი</t>
  </si>
  <si>
    <t>მცხეთა, სოფელი მისაქციელი</t>
  </si>
  <si>
    <t>72.03.17.531</t>
  </si>
  <si>
    <t xml:space="preserve">40 კვ/მ </t>
  </si>
  <si>
    <t>01004001573</t>
  </si>
  <si>
    <t>ქუთათელაძე დალი</t>
  </si>
  <si>
    <t>მცხეთა, სოფელი საგურამო, ქ-34-ე N1</t>
  </si>
  <si>
    <t>72.06.03.895</t>
  </si>
  <si>
    <t>01025006418</t>
  </si>
  <si>
    <t>პეტრიჩენკო მაია</t>
  </si>
  <si>
    <t>მცხეთა, სოპელი ძალისი</t>
  </si>
  <si>
    <t>72.02.02.298</t>
  </si>
  <si>
    <t>31001024493</t>
  </si>
  <si>
    <t>სალბიშვილი მარინე</t>
  </si>
  <si>
    <t>მცხეთა, სოფელი მუხრანი</t>
  </si>
  <si>
    <t>72.09.17.203</t>
  </si>
  <si>
    <t>126,39 კვ/მ</t>
  </si>
  <si>
    <t>31001035675</t>
  </si>
  <si>
    <t>ზეიკიძე ზაზა</t>
  </si>
  <si>
    <t>მცხეთა, სოფელი წილკანი, ანდრია პირველწოდებულის  ქ. N 3</t>
  </si>
  <si>
    <t>72.02.23.292</t>
  </si>
  <si>
    <t>01013021544</t>
  </si>
  <si>
    <t>გუჩაშვილი ნორა</t>
  </si>
  <si>
    <t>მცხეთა, სოფელი ნიჩბისი</t>
  </si>
  <si>
    <t>72.15.11.105.</t>
  </si>
  <si>
    <t>31001025539</t>
  </si>
  <si>
    <t>ოსეფაშვილი გიგუცა</t>
  </si>
  <si>
    <t>მცხეთა, სოფელი წეროვანი</t>
  </si>
  <si>
    <t>72.08.21.843.</t>
  </si>
  <si>
    <t>01023002431</t>
  </si>
  <si>
    <t>ჩარიგოგდიშვილი ემზარ</t>
  </si>
  <si>
    <t>მცხეთა, სოფელი ძეგვი</t>
  </si>
  <si>
    <t>72.11.04.327</t>
  </si>
  <si>
    <t xml:space="preserve">56.24 კვ/მ </t>
  </si>
  <si>
    <t>31001036711</t>
  </si>
  <si>
    <t>როსტიაშვილი ზაური</t>
  </si>
  <si>
    <t>ჩოხატაური, ს. ქვაბღა</t>
  </si>
  <si>
    <t>28.22.23.128</t>
  </si>
  <si>
    <t>235,90 კვ/მ</t>
  </si>
  <si>
    <t>46001016127</t>
  </si>
  <si>
    <t>მამალაძე ბებური</t>
  </si>
  <si>
    <t>ჩოხატაური, ს. ქვენობანი</t>
  </si>
  <si>
    <t>28.08.22.299</t>
  </si>
  <si>
    <t>46001006381</t>
  </si>
  <si>
    <t>კუტუბიძე გურგენ</t>
  </si>
  <si>
    <t>ჩოხატაური, ს. კოხნარი</t>
  </si>
  <si>
    <t>28.15.23.011</t>
  </si>
  <si>
    <t>01020008368</t>
  </si>
  <si>
    <t>ახალაძე ზაზა</t>
  </si>
  <si>
    <t>ჩოხატაური, ს. ხიდისთავი</t>
  </si>
  <si>
    <t>28.09.25.198</t>
  </si>
  <si>
    <t>35 კვ/მ</t>
  </si>
  <si>
    <t>კალანდაძე ლუბა</t>
  </si>
  <si>
    <t>ჩოხატაური, ს. ბუკისციხე</t>
  </si>
  <si>
    <t>28.13.21.144</t>
  </si>
  <si>
    <t>46001000275</t>
  </si>
  <si>
    <t>შარაშიძე თეიმურაზ</t>
  </si>
  <si>
    <t>ჩოხატაური, ს. საჭამიასერი</t>
  </si>
  <si>
    <t>28.16. 23.011</t>
  </si>
  <si>
    <t>46001017607</t>
  </si>
  <si>
    <t>კვინტრაძე მავლინა</t>
  </si>
  <si>
    <t>ჩოხატაური, ს. ზოტი</t>
  </si>
  <si>
    <t>28.23.21.061</t>
  </si>
  <si>
    <t>46001004494</t>
  </si>
  <si>
    <t>ართმელაძე მამუკა</t>
  </si>
  <si>
    <t>ჩოხატაური, ს. გოგოლესუბანი</t>
  </si>
  <si>
    <t>28.04.24.140</t>
  </si>
  <si>
    <t>46001015783</t>
  </si>
  <si>
    <t>ჩხიკვაძე-ბარსონიძე მარინა</t>
  </si>
  <si>
    <t>ჩოხატაური, ს. ქვემოერკეთი</t>
  </si>
  <si>
    <t>28.12.21.113</t>
  </si>
  <si>
    <t>56 კვ/მ</t>
  </si>
  <si>
    <t>46001001937</t>
  </si>
  <si>
    <t>უჯმაჯურიძე რამაზი</t>
  </si>
  <si>
    <t>ჩოხატაური, ს. ხევი</t>
  </si>
  <si>
    <t>28.21.22.157</t>
  </si>
  <si>
    <t>46001005661</t>
  </si>
  <si>
    <t>მამალაძე ნინო</t>
  </si>
  <si>
    <t>ჩოხატაური, ს. შუაამაღლება</t>
  </si>
  <si>
    <t>28.05.23.107</t>
  </si>
  <si>
    <t>46001002698</t>
  </si>
  <si>
    <t>ჯიბუტი ტარიელ</t>
  </si>
  <si>
    <t>ჩოხატაური, ს. ზემოფარცხმა</t>
  </si>
  <si>
    <t>28.03.23.041</t>
  </si>
  <si>
    <t>46001003746</t>
  </si>
  <si>
    <t>ჩხიკვაძე შოთა</t>
  </si>
  <si>
    <t>ჩოხატაური, ს. შუაფარცხმა</t>
  </si>
  <si>
    <t>28.03.22.189</t>
  </si>
  <si>
    <t xml:space="preserve">45 კვ/მ </t>
  </si>
  <si>
    <t>46001007296</t>
  </si>
  <si>
    <t>სიხარულიძე გოჩა</t>
  </si>
  <si>
    <t>სენაკი, ქუჩა
რუსთაველი, 231</t>
  </si>
  <si>
    <t>44.01.31.740.01.502</t>
  </si>
  <si>
    <t>3,5 თვე</t>
  </si>
  <si>
    <t>157,09 კვ/მ</t>
  </si>
  <si>
    <t>204891652</t>
  </si>
  <si>
    <t>მუნიციპალიტეტი ყვარელი, სოფელი ახალსოფელი, მე-11 ქუჩა N87</t>
  </si>
  <si>
    <t>57.02.56.054</t>
  </si>
  <si>
    <t>50კვ2</t>
  </si>
  <si>
    <t>მზია ასაბაშვილი</t>
  </si>
  <si>
    <t>რაიონი ყვარელი, სოფელი გავაზი</t>
  </si>
  <si>
    <t>57.04.59.104</t>
  </si>
  <si>
    <t>80კვ2</t>
  </si>
  <si>
    <t>ბესიკი რაჯებაშვილი</t>
  </si>
  <si>
    <t xml:space="preserve"> რაიონი ყვარელი სოფელი შილდა</t>
  </si>
  <si>
    <t>57.07.56.109</t>
  </si>
  <si>
    <t>70კვ2</t>
  </si>
  <si>
    <t>ალექსანდრე მიჩილაშვილი</t>
  </si>
  <si>
    <t>რაიონი ყვარელი, სოფელი ჭიკაანი</t>
  </si>
  <si>
    <t>57.03.61.018</t>
  </si>
  <si>
    <t>მანანა ძინიყაშვილი</t>
  </si>
  <si>
    <t>რაიონი ყვარელი, სოფელი ენისელი</t>
  </si>
  <si>
    <t>57.08.52.215</t>
  </si>
  <si>
    <t>შპს "მინდია-2011</t>
  </si>
  <si>
    <t>თელავი,გამზირი ალაზნის, N20 ა</t>
  </si>
  <si>
    <t>53.20.32.056</t>
  </si>
  <si>
    <t>ელისო ხვისტანი</t>
  </si>
  <si>
    <t>თელავი, ქუჩა კავკასიონი, N33</t>
  </si>
  <si>
    <t>53.20.31.230</t>
  </si>
  <si>
    <t>გიორგი გელაშვილი</t>
  </si>
  <si>
    <t>თელავი, სოფელი აკურა</t>
  </si>
  <si>
    <t>53.01.40.246</t>
  </si>
  <si>
    <t>ბესიკი ქევხიშვილი</t>
  </si>
  <si>
    <t>თელავი, სოფელი ქვემო ხოდაშენი</t>
  </si>
  <si>
    <t>53.02.58.670</t>
  </si>
  <si>
    <t>დალი ხმიადაშვილი</t>
  </si>
  <si>
    <t>თელავი, სოფელი შალაური</t>
  </si>
  <si>
    <t>53.06.41.089</t>
  </si>
  <si>
    <t>ლალი მერაბიშვილი</t>
  </si>
  <si>
    <t>თელავი, სოფელი ბუშეტი</t>
  </si>
  <si>
    <t>53.02.35.165</t>
  </si>
  <si>
    <t>ზურაბიკუპატაძე</t>
  </si>
  <si>
    <t>თელავი, სოფელი კურდღელაური</t>
  </si>
  <si>
    <t>53.07.44.278</t>
  </si>
  <si>
    <t>სოკრატ ბაგაური</t>
  </si>
  <si>
    <t>თელავი, სოფელი იყალთო</t>
  </si>
  <si>
    <t>53.12.35.164</t>
  </si>
  <si>
    <t>ნიკო ძამუკაშვილი</t>
  </si>
  <si>
    <t>თელავი,სოფელი გულგულა</t>
  </si>
  <si>
    <t>53.09.38.015</t>
  </si>
  <si>
    <t>მიშაბასილაშვილი</t>
  </si>
  <si>
    <t>თელავი,სოფელი ვარდისუბანი,ალავერდის ქუჩა N26</t>
  </si>
  <si>
    <t>53.08.41.033</t>
  </si>
  <si>
    <t>ია ჯაშიაშვილი</t>
  </si>
  <si>
    <t>თელავი,სოფელი რუისპირი</t>
  </si>
  <si>
    <t>53.11.38.214</t>
  </si>
  <si>
    <t>დურმიშხანიბერუაშვილი</t>
  </si>
  <si>
    <t>თელავი, სოფელი კონდოლი</t>
  </si>
  <si>
    <t>53.05.41.149</t>
  </si>
  <si>
    <t>გიაშოშიაშვილი</t>
  </si>
  <si>
    <t>თელავი, სოფელი ნაფარეული, 23-ე ქუჩა N1</t>
  </si>
  <si>
    <t>53.14.42.120</t>
  </si>
  <si>
    <t>20001034679</t>
  </si>
  <si>
    <t>იოსებიბერიკაშვილი</t>
  </si>
  <si>
    <t>თელავი,მშვიდობის ქუჩა, N87ა</t>
  </si>
  <si>
    <t>53.20.44.109</t>
  </si>
  <si>
    <t>20001005275</t>
  </si>
  <si>
    <t>ვლადიმერილაზარიაშვილი</t>
  </si>
  <si>
    <t>თელავი,სოფელი სანიორე</t>
  </si>
  <si>
    <t>53.15.64.243</t>
  </si>
  <si>
    <t>20001000537</t>
  </si>
  <si>
    <t>ია ტერტერაშვილი</t>
  </si>
  <si>
    <t>გარდაბანი. სოფელი კრწანისი</t>
  </si>
  <si>
    <t>81.04.03.455</t>
  </si>
  <si>
    <t>35.კვ.მ.</t>
  </si>
  <si>
    <t>ფრიდონი ზოიძე</t>
  </si>
  <si>
    <t>გარდაბანი სოფელი ვახტანგისი</t>
  </si>
  <si>
    <t>81.18.11.082</t>
  </si>
  <si>
    <t>232.02.კვ.მ</t>
  </si>
  <si>
    <t>სურაია ახმედოვა</t>
  </si>
  <si>
    <t>გარდაბანი, სოფელი ნაზარლო</t>
  </si>
  <si>
    <t xml:space="preserve"> 81.17.07.135</t>
  </si>
  <si>
    <t>113.82 კვ.მ</t>
  </si>
  <si>
    <t>ისა გაჯიევი</t>
  </si>
  <si>
    <t>გარდაბანი, სოფელი ქესალო</t>
  </si>
  <si>
    <t xml:space="preserve"> 81.16.09.079</t>
  </si>
  <si>
    <t>45კვ.მ.</t>
  </si>
  <si>
    <t>შახლარ  ისმაილოვი</t>
  </si>
  <si>
    <t>გარდაბანი,სოფელი კუმისი</t>
  </si>
  <si>
    <t xml:space="preserve"> 81.24.03.377</t>
  </si>
  <si>
    <t>313.23.კვ.მ.</t>
  </si>
  <si>
    <t>ბაკური ეჯიბაშვილი</t>
  </si>
  <si>
    <t>გარდაბანი. სოფელი ლემშვენიერა</t>
  </si>
  <si>
    <t xml:space="preserve"> 81.20.04.182</t>
  </si>
  <si>
    <t>130.კვ.მ.</t>
  </si>
  <si>
    <t>დავით რეხვიაშვილი</t>
  </si>
  <si>
    <t xml:space="preserve">გარდაბანი, სოფელი ჯანდარა </t>
  </si>
  <si>
    <t xml:space="preserve"> 81.19.03.260</t>
  </si>
  <si>
    <t>100.კვ.მ.</t>
  </si>
  <si>
    <t>თემური მამედოვი</t>
  </si>
  <si>
    <t>გარდაბანი, სოფელი კარათაკლია</t>
  </si>
  <si>
    <t xml:space="preserve"> 81.06.14.372</t>
  </si>
  <si>
    <t>100კვ.მ.</t>
  </si>
  <si>
    <t>რახილ კიალბიევ</t>
  </si>
  <si>
    <t>გარდაბანი, სოფელი ბირლიკი</t>
  </si>
  <si>
    <t xml:space="preserve"> 81.14.04.275</t>
  </si>
  <si>
    <t>296.კვ.მ.</t>
  </si>
  <si>
    <t>ნიზამი ორუჯოვი</t>
  </si>
  <si>
    <t>გარდაბანი, სოფელი ყარაჯალარი</t>
  </si>
  <si>
    <t xml:space="preserve"> 81.06.06.213</t>
  </si>
  <si>
    <t>98.49კვ.მ.</t>
  </si>
  <si>
    <t>ხანლარ სოფიევი</t>
  </si>
  <si>
    <t>გარდაბანი, სოფელი სართიჭალა</t>
  </si>
  <si>
    <t xml:space="preserve"> 81.12.10.149</t>
  </si>
  <si>
    <t>150.კვ.მ</t>
  </si>
  <si>
    <t xml:space="preserve"> 01006013288</t>
  </si>
  <si>
    <t>რომან ლომიძე</t>
  </si>
  <si>
    <t>გარდაბანი, სოფელი აღთაკლია</t>
  </si>
  <si>
    <t xml:space="preserve"> 81.06.16.681</t>
  </si>
  <si>
    <t>158 კვ.მ.</t>
  </si>
  <si>
    <t>12001041149</t>
  </si>
  <si>
    <t>გუსეინხან ბაირამოვი</t>
  </si>
  <si>
    <t>ქ.გარდაბანი სოფელი ქვემო კაპანახჩი</t>
  </si>
  <si>
    <t xml:space="preserve"> 81.15.19.131</t>
  </si>
  <si>
    <t>150 კვ.მ.</t>
  </si>
  <si>
    <t>12001004701</t>
  </si>
  <si>
    <t>ელმურაზ ჯაფაროვი</t>
  </si>
  <si>
    <t>გარდაბანი, სოფელი გამარჯვება</t>
  </si>
  <si>
    <t>81.07.06.347</t>
  </si>
  <si>
    <t>145 კვ.მ.</t>
  </si>
  <si>
    <t>12001010331</t>
  </si>
  <si>
    <t>ვასილი ლონდარიძე</t>
  </si>
  <si>
    <t>გარდაბანი. სოფელი ახალი სამგორი ქ. 1 მაისის, N 32</t>
  </si>
  <si>
    <t>81.13.16.044</t>
  </si>
  <si>
    <t>150.00კვ.მ.</t>
  </si>
  <si>
    <t>12001074259</t>
  </si>
  <si>
    <t>ლელა ცქვიტიშვილი</t>
  </si>
  <si>
    <t>გარდაბანი სოფელი სართიჭალა</t>
  </si>
  <si>
    <t>81.12.05.729</t>
  </si>
  <si>
    <t xml:space="preserve">40კვ.მ. </t>
  </si>
  <si>
    <t>12001019260</t>
  </si>
  <si>
    <t>ბახტიარ ხიდილოვი</t>
  </si>
  <si>
    <t>ქ.გარდაბანი, ქ. დ.აღმაშენებლი N 67</t>
  </si>
  <si>
    <t>81.15.13.356</t>
  </si>
  <si>
    <t>12001028513</t>
  </si>
  <si>
    <t>რასიმ რაშიდოვი</t>
  </si>
  <si>
    <t>გარდაბანი, სოფელი მარტყოფი</t>
  </si>
  <si>
    <t>81.10.12.958</t>
  </si>
  <si>
    <t xml:space="preserve">422.89 კვ.მ. </t>
  </si>
  <si>
    <t>12001026215</t>
  </si>
  <si>
    <t>ნათია  ჩიტრეკაშვილი</t>
  </si>
  <si>
    <t>ქალაქი ლანჩხუთი, აღმაშენებლის ქუჩა, 1-ლი ჩიხი</t>
  </si>
  <si>
    <t>27.06.50.261</t>
  </si>
  <si>
    <t>30 კვ.მ</t>
  </si>
  <si>
    <t>პოლჟენი  ებრალიძე</t>
  </si>
  <si>
    <t>ლანჩხუთის მუნიციპალიტეტი,სოფელი სუფსა (ახალსოფელი)</t>
  </si>
  <si>
    <t>27.15.50.554</t>
  </si>
  <si>
    <t>ლამარა ხუხუნი</t>
  </si>
  <si>
    <t>ლანჩხუთის მუნიციპალიტეტი, სოფელი ჯურუყვეთი</t>
  </si>
  <si>
    <t>27.11.48.361</t>
  </si>
  <si>
    <t>ნუგზარ მოქია</t>
  </si>
  <si>
    <t>ქალაქი ლანჩხუთი, ს. მგელაძის ქუჩა, #26</t>
  </si>
  <si>
    <t>27.06.48.213</t>
  </si>
  <si>
    <t>32 კვ.მ</t>
  </si>
  <si>
    <t>ნინო  ჩახვაშვილი</t>
  </si>
  <si>
    <t>ლანჩხუთის მუნიციპალიტეტი, ს. აკეთი</t>
  </si>
  <si>
    <t>27.03.43.012</t>
  </si>
  <si>
    <t>34 კვ.მ</t>
  </si>
  <si>
    <t>ბადრი წულაძე</t>
  </si>
  <si>
    <t>ლანჩხუთის მუნიციპალიტეტი, ს. ნიგოითი,  ქვიანი</t>
  </si>
  <si>
    <t>27.04.50.262</t>
  </si>
  <si>
    <t>მიხეილ მანთიძე</t>
  </si>
  <si>
    <t>ლანჩხუთის მუნიციპალიტეტი, სოფ. ლესა</t>
  </si>
  <si>
    <t>27.10.46.345</t>
  </si>
  <si>
    <t>26 კვ.მ</t>
  </si>
  <si>
    <t>მიხეილ კუნჭულია</t>
  </si>
  <si>
    <t>ლანჩხუთის მუნიციპალიტეტი სოფ. ნიგვზიანი (ხაჯალია)</t>
  </si>
  <si>
    <t>27.14.51.111</t>
  </si>
  <si>
    <t>24 კვ.მ</t>
  </si>
  <si>
    <t>ივანე მოისწრაფეშვილი</t>
  </si>
  <si>
    <t>ლანჩხუთის მუნიციპალიტეტი, სოფ. მაჩხვარეთი</t>
  </si>
  <si>
    <t>27.07.42.261</t>
  </si>
  <si>
    <t>გენო იმედაიშვილი</t>
  </si>
  <si>
    <t>ლანჩხუთის მუნიციპალიტეტი სოფ. ჩოჩხათი (შრომისუბანი)</t>
  </si>
  <si>
    <t>27.13.43.344</t>
  </si>
  <si>
    <t xml:space="preserve">35 კვ.მ </t>
  </si>
  <si>
    <t>ვაჟა ებრალიძე</t>
  </si>
  <si>
    <t>ლანჩხუთის მუნიციპალიტეტი, სოფ აკეთი</t>
  </si>
  <si>
    <t>27.03.45.263</t>
  </si>
  <si>
    <t>25 კვ.მ</t>
  </si>
  <si>
    <t>ივტიხი ქურიძე</t>
  </si>
  <si>
    <t>ლანჩხუთის მუნიციპალიტეტი სოფ. წყალწმინდა</t>
  </si>
  <si>
    <t>27.16.50.313</t>
  </si>
  <si>
    <t>გიორგი კილაძე</t>
  </si>
  <si>
    <t>ლანჩხუთის მუნიციპალიტეტი სოფ. სუფსა (ხიდმაღალა)</t>
  </si>
  <si>
    <t>27.15.52.295</t>
  </si>
  <si>
    <t>როზა თოიძე</t>
  </si>
  <si>
    <t>ლანჩხუთის მუნიციპალიტეტი სოფ. აცანა</t>
  </si>
  <si>
    <t>27.02.41.170</t>
  </si>
  <si>
    <t>26001033902</t>
  </si>
  <si>
    <t>მარიტა ჩხაიძე</t>
  </si>
  <si>
    <t>ლანჩხუთის მუნიციპალიტეტი სოფ.ნიგოითი ჩოლობარგი</t>
  </si>
  <si>
    <t>27.04.51.341</t>
  </si>
  <si>
    <t>31 კვ.მ</t>
  </si>
  <si>
    <t>26001016192</t>
  </si>
  <si>
    <t>ვენერა თავდიშვილი</t>
  </si>
  <si>
    <t>ლანჩხუთის მუნიციპალიტეტი, სოფ ნიგოითი</t>
  </si>
  <si>
    <t>27.04.48.291</t>
  </si>
  <si>
    <t>26001016874</t>
  </si>
  <si>
    <t>ნათელა თოხაძე</t>
  </si>
  <si>
    <t>ლანჩხუთის მუნიციპალიტეტი სოფ. ჩოჩხათი</t>
  </si>
  <si>
    <t>27.13.45.343</t>
  </si>
  <si>
    <t>28 კვ.მ</t>
  </si>
  <si>
    <t>01003010370</t>
  </si>
  <si>
    <t>ოთარ აფხაზავა</t>
  </si>
  <si>
    <t>ლანჩხუთის მუნიციპალიტეტი ქ. ლანჩხუთი, შოთა რუსთაველის  ქ.30</t>
  </si>
  <si>
    <t>27.06.56.606</t>
  </si>
  <si>
    <t>26001028948</t>
  </si>
  <si>
    <t>თეიმურაზ ჩხაიძე</t>
  </si>
  <si>
    <t>ლანჩხუთის მუნიციპალიტეტი, ქ. ლანჩხუთი ნიკო მუსხელიშვილის ქ.#22</t>
  </si>
  <si>
    <t>27.06.56.678</t>
  </si>
  <si>
    <t>26001033760</t>
  </si>
  <si>
    <t>ნატო ტოროტაძე</t>
  </si>
  <si>
    <t>ლანჩხუთის მუნიციპალიტეტი, სოფ. ღრმაღელე</t>
  </si>
  <si>
    <t>27.16.45.044</t>
  </si>
  <si>
    <t>27 კვ.მ</t>
  </si>
  <si>
    <t>26001014246</t>
  </si>
  <si>
    <t>იზოლდა კარკუსაშვილი</t>
  </si>
  <si>
    <t>ლანჩხუთის მუნიციპალიტეტი, სოფ. მამათი</t>
  </si>
  <si>
    <t>27.01.43.095</t>
  </si>
  <si>
    <t>26001002889</t>
  </si>
  <si>
    <t>მიხეილ მელუა</t>
  </si>
  <si>
    <t>ლანჩხუთის მუნიციპალიტეტი, სოფ. ნიგვზიანი</t>
  </si>
  <si>
    <t>27.14.47.020</t>
  </si>
  <si>
    <t>01008062633</t>
  </si>
  <si>
    <t>მაია კვირკველია</t>
  </si>
  <si>
    <t>ლანჩხუთის მუნიციპალიტეტი, სოფ. შუხუთი</t>
  </si>
  <si>
    <t>27.05.46.167</t>
  </si>
  <si>
    <t>26001019563</t>
  </si>
  <si>
    <t>ომარ იმნაიშვილი</t>
  </si>
  <si>
    <t>ლანჩხუთის მუნიციპალიტეტი, სოფ. ჩიბათი</t>
  </si>
  <si>
    <t>27.09.46.019</t>
  </si>
  <si>
    <t>35001114133</t>
  </si>
  <si>
    <t>თამთა ჩხაიძე</t>
  </si>
  <si>
    <t>ლანჩხუთის მუნიციპ . სოფ. ჩოჩხათი,(გულიანი)</t>
  </si>
  <si>
    <t>27.13.48.423</t>
  </si>
  <si>
    <t>26001024697</t>
  </si>
  <si>
    <t>ელგუჯა კილაძე</t>
  </si>
  <si>
    <t>ლანჩხუთის მუნიციპალიტეტი, სოფ ჩიბათი</t>
  </si>
  <si>
    <t>27.09.47.056</t>
  </si>
  <si>
    <t>26001012112</t>
  </si>
  <si>
    <t>ელგუჯა ზენაიშვილი</t>
  </si>
  <si>
    <t>ლანჩხუთის მუნიციპალიტეტი, სოფ. გვიმბალაური</t>
  </si>
  <si>
    <t>27.08.46.139</t>
  </si>
  <si>
    <t>26001029703</t>
  </si>
  <si>
    <t>ირმა მშვიდობაძე</t>
  </si>
  <si>
    <t>ლაჩხუთის მუნიციპალიტეტი, სოფ ჩოჩხათი</t>
  </si>
  <si>
    <t>27.13.43.007</t>
  </si>
  <si>
    <t>26001007397</t>
  </si>
  <si>
    <t>ავთანდილ გუჯაბიძე</t>
  </si>
  <si>
    <t>ლანჩხუთის მუნიციპალიტეტი, სოფ. ნინოშვილი</t>
  </si>
  <si>
    <t>27.12.42.252</t>
  </si>
  <si>
    <t>26001024261</t>
  </si>
  <si>
    <t>გია ჩხარტიშვილი</t>
  </si>
  <si>
    <t>ლანჩხუთის მუნიციპალიტეტი, სოფ. ჯურუყვეთი</t>
  </si>
  <si>
    <t>27.11.45.124</t>
  </si>
  <si>
    <t>26001023568</t>
  </si>
  <si>
    <t>ნაილი ჯიქიძე</t>
  </si>
  <si>
    <t>მარტვილი, სოფ. ხუნწი</t>
  </si>
  <si>
    <t>41.08.35.087</t>
  </si>
  <si>
    <t>რამაზ მონიავა</t>
  </si>
  <si>
    <t>მარტვილი, სოფ. გაჭედილი</t>
  </si>
  <si>
    <t>41.12.05.001ა</t>
  </si>
  <si>
    <t>მედეა ჯანჯღავა</t>
  </si>
  <si>
    <t>მარტვილი, სოფ ბანძა</t>
  </si>
  <si>
    <t>41.04.35.251</t>
  </si>
  <si>
    <t>ტარიელ  დარციმელია</t>
  </si>
  <si>
    <t>მარტვილი, სოფ ლეხაინდრაო</t>
  </si>
  <si>
    <t>41.06.34.278</t>
  </si>
  <si>
    <t>ვლადიმერ გოგოხია</t>
  </si>
  <si>
    <t>მარტვილი, სოფ დიდიჭყონი</t>
  </si>
  <si>
    <t>41.15.39.011</t>
  </si>
  <si>
    <t>შ.პ.ს ფარმაცია</t>
  </si>
  <si>
    <t>მარტვილი, სოფ სალხინო</t>
  </si>
  <si>
    <t>41.14.36.234</t>
  </si>
  <si>
    <t>ზავალიონ  ბერიშვილი</t>
  </si>
  <si>
    <t>ქ.გურჯაანი, სანაპიროს ქ.N10</t>
  </si>
  <si>
    <t>51.01.60.052.01.503</t>
  </si>
  <si>
    <t>71.34 კვ/მ</t>
  </si>
  <si>
    <t>ლევანი მექერიშვილი</t>
  </si>
  <si>
    <t>გურჯაანი, სოფ.ვაზისუბანი</t>
  </si>
  <si>
    <t>51.05.65.141</t>
  </si>
  <si>
    <t>გიორგი ბრაგვაძე</t>
  </si>
  <si>
    <t>გურჯაანი, სოფ.კაჭრეთი</t>
  </si>
  <si>
    <t>51.20.01.525</t>
  </si>
  <si>
    <t>მალხაზი ბაცანაძე</t>
  </si>
  <si>
    <t>გურჯაანი,სოფ.ველისციხე</t>
  </si>
  <si>
    <t>51.07.66.2018</t>
  </si>
  <si>
    <t>ნიკა  მიტიჩაშვილი</t>
  </si>
  <si>
    <t>დუშეთის მუნციპალიტეტი სოფელი მჭადიჯვარი</t>
  </si>
  <si>
    <t>71.61.29.043</t>
  </si>
  <si>
    <t>ილია ქარჩაიძე</t>
  </si>
  <si>
    <t>დუშეთის მუნციპალიტეტი დაბა ჟინვალი</t>
  </si>
  <si>
    <t>71.52.03.149</t>
  </si>
  <si>
    <t>126.92</t>
  </si>
  <si>
    <t>ეთერი ლიქოკელი</t>
  </si>
  <si>
    <t>ხონის მუნიციპალიტეტი თავისუფლების მოედანი N7</t>
  </si>
  <si>
    <t>37.07.38.181</t>
  </si>
  <si>
    <t>73.00 კვ.მ.</t>
  </si>
  <si>
    <t>ქეთევან წვერავა</t>
  </si>
  <si>
    <t>ხონის მუნიციპალიტეტი სოფ.კუხი</t>
  </si>
  <si>
    <t>37.09.37.188</t>
  </si>
  <si>
    <t>30.00 კვ.მ.</t>
  </si>
  <si>
    <t>ინგა სილაგაძე</t>
  </si>
  <si>
    <t>ხონის მუნიციპალიტეტი სოფ.გუბი</t>
  </si>
  <si>
    <t>37.12.35.012</t>
  </si>
  <si>
    <t>მიხეილი კობეშავიძე</t>
  </si>
  <si>
    <t>ხონის მუნიციპალიტეტი სოფ.გოჩა–ჯიხაიში</t>
  </si>
  <si>
    <t>37.11.33.193</t>
  </si>
  <si>
    <t>იამზე კეჟერაძე</t>
  </si>
  <si>
    <t>ხონის მუნიციპალიტეტი სოფ.მათხოჯი</t>
  </si>
  <si>
    <t>37.04.35.251</t>
  </si>
  <si>
    <t>25.00 კვ.მ.</t>
  </si>
  <si>
    <t>ლენა ეფრემიძე</t>
  </si>
  <si>
    <t>ხონის მუნიციპალიტეტი სოფ.ივანდიდი</t>
  </si>
  <si>
    <t>37.08.35.372</t>
  </si>
  <si>
    <t>36.00 კვ. მ.</t>
  </si>
  <si>
    <t>ილია  ტაბიძე</t>
  </si>
  <si>
    <t>ხონის მუნიციპალიტეტი სოფ.ქუტირი</t>
  </si>
  <si>
    <t>37.10.32.189</t>
  </si>
  <si>
    <t>50.00 კვ.მ.</t>
  </si>
  <si>
    <t>ადემ გობაძე</t>
  </si>
  <si>
    <t>ხონის მუნიციპალიტეტი სოფ.ზედა გორდი</t>
  </si>
  <si>
    <t>37.02.31.196</t>
  </si>
  <si>
    <t>ილარიონი ბობოხიძე</t>
  </si>
  <si>
    <t>ხონის მუნიციპალიტეტი სოფ.ძეძილეთი</t>
  </si>
  <si>
    <t>37.03.31.071</t>
  </si>
  <si>
    <t>45.00 კვ.მ.</t>
  </si>
  <si>
    <t>გიორგი ლორთქიფანიძე</t>
  </si>
  <si>
    <t>ხონის მუნიციპალიტეტი სოფ.კინჩხა</t>
  </si>
  <si>
    <t>37.01.32.073</t>
  </si>
  <si>
    <t>რაფიელ ჯიშკარიანი</t>
  </si>
  <si>
    <t>ხონის მუნიციპალიტეტი სოფ.ნახახულევი</t>
  </si>
  <si>
    <t>37.05.32.017</t>
  </si>
  <si>
    <t>35.00 კვ.მ.</t>
  </si>
  <si>
    <t>ვახტანგი ჯოხიძე</t>
  </si>
  <si>
    <t>ხონის მუნიციპალიტეტი სოფ.დედალაური</t>
  </si>
  <si>
    <t>37.06.34.142</t>
  </si>
  <si>
    <t>გივი გიორხელიძე</t>
  </si>
  <si>
    <t>ქედა,სოფ.ოქტომბერი</t>
  </si>
  <si>
    <t>21.04.31.421</t>
  </si>
  <si>
    <t>დავით ასამბაძე</t>
  </si>
  <si>
    <t>ქედა,სოფ.პირველი მაისი</t>
  </si>
  <si>
    <t>21.02.32.053</t>
  </si>
  <si>
    <t>რომან თებიძე</t>
  </si>
  <si>
    <t>ქედა,სოფ. დანდალო</t>
  </si>
  <si>
    <t>21.09.05.001</t>
  </si>
  <si>
    <t>210 კვ.მ</t>
  </si>
  <si>
    <t>ომარ ავალიანი</t>
  </si>
  <si>
    <t>ქედა.სოფ.დოლოგანი</t>
  </si>
  <si>
    <t>21.01.32.218</t>
  </si>
  <si>
    <t>297.38კვ.მ</t>
  </si>
  <si>
    <t>ენვერ საფარიძე</t>
  </si>
  <si>
    <t>ქედა.სოფ.ზვარე</t>
  </si>
  <si>
    <t>21.06.31.152</t>
  </si>
  <si>
    <t>მერაბ  ჯაბნიძე</t>
  </si>
  <si>
    <t>ჭიათურა გოგებაშვილის ქ 1</t>
  </si>
  <si>
    <t>38.10.33.011</t>
  </si>
  <si>
    <t>115.00 კვ.მ</t>
  </si>
  <si>
    <t>რამაზ მასხარაშვილი</t>
  </si>
  <si>
    <t>ჭიათურა ნინოშვილის ქუჩა №5</t>
  </si>
  <si>
    <t>38.10.36.004</t>
  </si>
  <si>
    <t>22 კვ.მ</t>
  </si>
  <si>
    <t>ნინო გაფრინდაშვილი</t>
  </si>
  <si>
    <t>ჭიათურა, სოფელი პერევისა</t>
  </si>
  <si>
    <t>38.11.40.210</t>
  </si>
  <si>
    <t>31.5 კვ.მ</t>
  </si>
  <si>
    <t>გიორგი ვაშაძე</t>
  </si>
  <si>
    <t>ჭიათურა სოფელი დარკვეთი</t>
  </si>
  <si>
    <t>38.09.42.986</t>
  </si>
  <si>
    <t>40 კვ.მ</t>
  </si>
  <si>
    <t>ვლადიმერ  ღუღუნიშვილი</t>
  </si>
  <si>
    <t>ჭიათურა, სოფელი ზოდი</t>
  </si>
  <si>
    <t>38.09.36.332</t>
  </si>
  <si>
    <t>90.9 კვ. მ</t>
  </si>
  <si>
    <t>01019022747</t>
  </si>
  <si>
    <t>ლელა ლელაშვილი</t>
  </si>
  <si>
    <t>ჭიათურა სოფელი ხვაშითი</t>
  </si>
  <si>
    <t>38.08.31.129</t>
  </si>
  <si>
    <t>42.32 კვ.მ</t>
  </si>
  <si>
    <t>რუსუდან ჯაჯანიძე</t>
  </si>
  <si>
    <t>ჭიათურა, სოფელი კაცხი</t>
  </si>
  <si>
    <t>38.03.37.066</t>
  </si>
  <si>
    <t>64.26 კვ.მ</t>
  </si>
  <si>
    <t>გიორგი ჯაფარიძე</t>
  </si>
  <si>
    <t>ჭიათურა, სოფელი წირქვალი</t>
  </si>
  <si>
    <t>38.07.37.186</t>
  </si>
  <si>
    <t>78.58 კვ. მ</t>
  </si>
  <si>
    <t>ლალი ჭიტაძე</t>
  </si>
  <si>
    <t>ჭიათურა, სოფელი სვერი</t>
  </si>
  <si>
    <t>38.12.02.638</t>
  </si>
  <si>
    <t>33.6 კვ. მ</t>
  </si>
  <si>
    <t>როინი  ჯაფარიძე</t>
  </si>
  <si>
    <t>ჭიათურა, სოფელი ხრეითი</t>
  </si>
  <si>
    <t>38.01.35.003</t>
  </si>
  <si>
    <t>90 კვ. მ</t>
  </si>
  <si>
    <t>გელა მიქაცაძე</t>
  </si>
  <si>
    <t>ჭიათურა სოფელი ღვითორი</t>
  </si>
  <si>
    <t>38.04.37.370</t>
  </si>
  <si>
    <t>36.12 კვ.მ</t>
  </si>
  <si>
    <t>რომანი აბესაძე</t>
  </si>
  <si>
    <t>ჭიათურა სოფელი მანდაეთი</t>
  </si>
  <si>
    <t>38.14.32.309</t>
  </si>
  <si>
    <t>44.17 კვ.მ</t>
  </si>
  <si>
    <t>რეზო გოგოლაძე</t>
  </si>
  <si>
    <t>ჭიათურა სოფელი წასრი</t>
  </si>
  <si>
    <t>38.16.35.003</t>
  </si>
  <si>
    <t>27.25 კვ.მ</t>
  </si>
  <si>
    <t>მზია კაპანაძე</t>
  </si>
  <si>
    <t>ჭიათურა სოფელი გეზრული</t>
  </si>
  <si>
    <t>38.13.32.378</t>
  </si>
  <si>
    <t>61.14  კვ.მ</t>
  </si>
  <si>
    <t>დავით ხოჯანაშვილი</t>
  </si>
  <si>
    <t>ჭიათურა სოფელი თაბაგრები</t>
  </si>
  <si>
    <t>38.06.34.099</t>
  </si>
  <si>
    <t>49.94 კვ.მ</t>
  </si>
  <si>
    <t>01003010878</t>
  </si>
  <si>
    <t>გიორგი თაბაგარი</t>
  </si>
  <si>
    <t>ჭიათურა სოფელი ითხვისი</t>
  </si>
  <si>
    <t>38.15.41.106</t>
  </si>
  <si>
    <t>15.41 კვ.მ</t>
  </si>
  <si>
    <t>რომანი მოცრაძე</t>
  </si>
  <si>
    <t>ჭიათურა სოფელი წყალშავი ქუჩა №1 სახლი №29</t>
  </si>
  <si>
    <t>38.16.43.146</t>
  </si>
  <si>
    <t>29.0 კვ.მ</t>
  </si>
  <si>
    <t>54001011078</t>
  </si>
  <si>
    <t>ვლადიმერ  სამხარაძე</t>
  </si>
  <si>
    <t>ქ. ქუთაისი, ახაგაზდობის ე-2 შეს N4</t>
  </si>
  <si>
    <t>03.06.25.605</t>
  </si>
  <si>
    <t>ზურაბ  ბოგვერაძე</t>
  </si>
  <si>
    <t>ქ. ქუთაისი,26 მაისის N88</t>
  </si>
  <si>
    <t>03.03.27.297</t>
  </si>
  <si>
    <t>50 კვმ</t>
  </si>
  <si>
    <t>შორენა ფაჩულია</t>
  </si>
  <si>
    <t>ქ. ქუთაისი,წერეთლის ქ. N39</t>
  </si>
  <si>
    <t>03.03.26.197</t>
  </si>
  <si>
    <t>167 კვ</t>
  </si>
  <si>
    <t>იამზე ციბაძე</t>
  </si>
  <si>
    <t xml:space="preserve">ქ. ქუთაისი,ყაზბეგის ქ. N14  </t>
  </si>
  <si>
    <t>03.02.03.001.01.504</t>
  </si>
  <si>
    <t xml:space="preserve">109 კვმ </t>
  </si>
  <si>
    <t>ლელა ნემსაძე</t>
  </si>
  <si>
    <t>ქ. ქუთაისი,ზურაბ ჭავჭავძის N6</t>
  </si>
  <si>
    <t>03.01.24.420</t>
  </si>
  <si>
    <t>293 კვმ</t>
  </si>
  <si>
    <t>ქრისტინე ჯანელიძე</t>
  </si>
  <si>
    <t>ქ. ქუთაისი,ავტომშენებლის N31</t>
  </si>
  <si>
    <t>03.01.03.085.01.023</t>
  </si>
  <si>
    <t>82,49 კვმ</t>
  </si>
  <si>
    <t>მამუკა უკლება</t>
  </si>
  <si>
    <t>ქ. ქუთაისი,სულხან-საბას N43</t>
  </si>
  <si>
    <t>03.05.24.805</t>
  </si>
  <si>
    <t>200 კვმ</t>
  </si>
  <si>
    <t>რომანი ლომთაძე</t>
  </si>
  <si>
    <t>ქ. ქუთაისი,თაბუკაშვილის N115</t>
  </si>
  <si>
    <t>03.05.25.349</t>
  </si>
  <si>
    <t>78 კვმ</t>
  </si>
  <si>
    <t>დავით კუპრაშვილი</t>
  </si>
  <si>
    <t>ქ. ქუთაისი,ასათიანის ქ. N96</t>
  </si>
  <si>
    <t>03.04.33.070</t>
  </si>
  <si>
    <t>100კვ</t>
  </si>
  <si>
    <t xml:space="preserve">შპს ALGA </t>
  </si>
  <si>
    <t>ქ. ქუთაისი,ირაკლი აბაშიძის N10</t>
  </si>
  <si>
    <t>03.04.21.286.01.508</t>
  </si>
  <si>
    <t>62 კვ</t>
  </si>
  <si>
    <t>შ.პ.ს რობი 2009 ს/კ</t>
  </si>
  <si>
    <t>ქ. ქუთაისი,ლესელიძის 78ა</t>
  </si>
  <si>
    <t>03.02.24.197</t>
  </si>
  <si>
    <t>ბარბარე ფუტურიძე</t>
  </si>
  <si>
    <t>ქ. ქუთაისი,ბუხაიძის ქ. N2</t>
  </si>
  <si>
    <t>03.01.22.329</t>
  </si>
  <si>
    <t>397კვმ</t>
  </si>
  <si>
    <t>როლანდი ქარქაშაძე</t>
  </si>
  <si>
    <t>ქ. ქუთაისი,ქ. ქუთაისი, ნიკეას მე-2 შეს 18ა</t>
  </si>
  <si>
    <t>03.05.23.402</t>
  </si>
  <si>
    <t>40 კვმ</t>
  </si>
  <si>
    <t>ელდარი ფრუიძე</t>
  </si>
  <si>
    <t>ფოთის მუნიციპალიტეტი ქ.ფოთი</t>
  </si>
  <si>
    <t>04.02.08.097.02.024</t>
  </si>
  <si>
    <t>58.14 კვ.მ</t>
  </si>
  <si>
    <t>აკაკი ადანაია</t>
  </si>
  <si>
    <t>04.02.07.592</t>
  </si>
  <si>
    <t>55 კვ.მ</t>
  </si>
  <si>
    <t>მზია განაია</t>
  </si>
  <si>
    <t>04.02.02.320.01.033</t>
  </si>
  <si>
    <t>60 კვ. მ</t>
  </si>
  <si>
    <t>რობერტ შურღაია</t>
  </si>
  <si>
    <t>04.02.02.277</t>
  </si>
  <si>
    <t>50 კვ.მ</t>
  </si>
  <si>
    <t>გივი პარკაია</t>
  </si>
  <si>
    <t>04.43.01.007.005</t>
  </si>
  <si>
    <t>ლილი ჩიქოვანი</t>
  </si>
  <si>
    <t>04.02.06.195</t>
  </si>
  <si>
    <t>46 კვ.მ</t>
  </si>
  <si>
    <t>გიორგი მიქაბერიძე</t>
  </si>
  <si>
    <t>04.02.10.248</t>
  </si>
  <si>
    <t>60 კვ.მ</t>
  </si>
  <si>
    <t>დავით  დარჯანია</t>
  </si>
  <si>
    <t>04.02.09.621</t>
  </si>
  <si>
    <t>თეიმურაზ  მიკოლაიჩუკი</t>
  </si>
  <si>
    <t>04.01.10.154.01.507</t>
  </si>
  <si>
    <t>45.04 კვ.მ</t>
  </si>
  <si>
    <t>იროდი წულაია</t>
  </si>
  <si>
    <t>04.01.11.191.01.028</t>
  </si>
  <si>
    <t>46.34 კვ.მ</t>
  </si>
  <si>
    <t>შპს ,, მაგი''</t>
  </si>
  <si>
    <t>04.01.15.220</t>
  </si>
  <si>
    <t>47.5 კვ.მ</t>
  </si>
  <si>
    <t>კობა ჭანტურია</t>
  </si>
  <si>
    <t>04.01.08.044</t>
  </si>
  <si>
    <t>ნანა გაგუა</t>
  </si>
  <si>
    <t>04.01.10.650.05.078</t>
  </si>
  <si>
    <t>68.09კვ.მ</t>
  </si>
  <si>
    <t>42001005665</t>
  </si>
  <si>
    <t>მალხაზ ხარაიშვილი</t>
  </si>
  <si>
    <t>04.01.04.641</t>
  </si>
  <si>
    <t>62004007405</t>
  </si>
  <si>
    <t>ბორის ძაძამია</t>
  </si>
  <si>
    <t>04.01.06.213</t>
  </si>
  <si>
    <t>47.კვ.მ</t>
  </si>
  <si>
    <t>42001001720</t>
  </si>
  <si>
    <t>ლევან ჭედია</t>
  </si>
  <si>
    <t>04.01.01.660.01.502</t>
  </si>
  <si>
    <t>55.92 კვ.მ</t>
  </si>
  <si>
    <t>42001018463</t>
  </si>
  <si>
    <t>მაყვალა გაბუნია-ტურავა</t>
  </si>
  <si>
    <t>04.01.02.664</t>
  </si>
  <si>
    <t>65.00 კვ.მ</t>
  </si>
  <si>
    <t>19001090385</t>
  </si>
  <si>
    <t>იურა ლატარია</t>
  </si>
  <si>
    <t>04.01.02.839.01.007</t>
  </si>
  <si>
    <t>80.00კვ.მ</t>
  </si>
  <si>
    <t>42001011663</t>
  </si>
  <si>
    <t>თენგიზ ჩაკაბერია</t>
  </si>
  <si>
    <t>04.02.11.806</t>
  </si>
  <si>
    <t>65 კვ.მ</t>
  </si>
  <si>
    <t>42001001321</t>
  </si>
  <si>
    <t>მზია ფოჩხუა</t>
  </si>
  <si>
    <t>04.02.07.198</t>
  </si>
  <si>
    <t>42001032878</t>
  </si>
  <si>
    <t>ირინა თარგამაძე</t>
  </si>
  <si>
    <t>04.01.08.689</t>
  </si>
  <si>
    <t>42 კვ.მ</t>
  </si>
  <si>
    <t>42001010982</t>
  </si>
  <si>
    <t>თინათინ  სიჭინავა</t>
  </si>
  <si>
    <t>04.01.07.666.01.025</t>
  </si>
  <si>
    <t>57.37 კვ.მ</t>
  </si>
  <si>
    <t>62003009703</t>
  </si>
  <si>
    <t>რომეო ჩაჩხიანი</t>
  </si>
  <si>
    <t>04.01.04.128.01.042</t>
  </si>
  <si>
    <t>76.13 კვ.მ</t>
  </si>
  <si>
    <t>62005004149</t>
  </si>
  <si>
    <t>მელენტი ცაავა</t>
  </si>
  <si>
    <t>04.02.04.060</t>
  </si>
  <si>
    <t>68.2კვ.მ</t>
  </si>
  <si>
    <t>42001000183</t>
  </si>
  <si>
    <t>გია გურგენაძე</t>
  </si>
  <si>
    <t>04.01.10.632.03.001</t>
  </si>
  <si>
    <t>31.02 კვ.მ</t>
  </si>
  <si>
    <t>42001023713</t>
  </si>
  <si>
    <t>ეკატერინე მარგალიტაძე</t>
  </si>
  <si>
    <t>04.01.13.232</t>
  </si>
  <si>
    <t>30.89 კვ.მ</t>
  </si>
  <si>
    <t>42001010426</t>
  </si>
  <si>
    <t>ვახტანგ გულუა</t>
  </si>
  <si>
    <t>04.02.08.224</t>
  </si>
  <si>
    <t>01009006445</t>
  </si>
  <si>
    <t>მირანდა ბარამიძე</t>
  </si>
  <si>
    <t>04.02.03.140</t>
  </si>
  <si>
    <t>45.65 კვ.მ</t>
  </si>
  <si>
    <t>42001001956</t>
  </si>
  <si>
    <t>ლალი მათიაშვილი</t>
  </si>
  <si>
    <t>04.02.12.653.05.007</t>
  </si>
  <si>
    <t>43.04 კვ.მ</t>
  </si>
  <si>
    <t>62004025970</t>
  </si>
  <si>
    <t>კობა ხურცილავა</t>
  </si>
  <si>
    <t>04.02.12.651.05.012</t>
  </si>
  <si>
    <t>33.94 კვ.მ</t>
  </si>
  <si>
    <t>4200101296</t>
  </si>
  <si>
    <t>ლია ნარსია</t>
  </si>
  <si>
    <t>500 კვ/მ</t>
  </si>
  <si>
    <t>ა(ა)იპ დუშეთის მუნიციპალიტეტის კულტურულ-საგანმანათლებლო ცენტრი</t>
  </si>
  <si>
    <t>800 კვ/მ</t>
  </si>
  <si>
    <t>22.09-12.10.2020</t>
  </si>
  <si>
    <t>გურამ კეკუა</t>
  </si>
  <si>
    <t>ბიძინა სონღულაშვილი</t>
  </si>
  <si>
    <t>სოლომონი გვაჯაია</t>
  </si>
  <si>
    <t>ელდარ მილდიანი</t>
  </si>
  <si>
    <t>ალექსანდრე მეგუთნიშვილი</t>
  </si>
  <si>
    <t>ქაზიმ აბესლამიძე</t>
  </si>
  <si>
    <t>გიორგი ჩიხლაძე</t>
  </si>
  <si>
    <t>დიმიტრი კუპატაძე</t>
  </si>
  <si>
    <t>ზურაბ ჩხაიძე</t>
  </si>
  <si>
    <t>გოჩა ხიტირი</t>
  </si>
  <si>
    <t>ზვიად მეფარიშვილი</t>
  </si>
  <si>
    <t>ჰამლეტ მერაბიშვილი</t>
  </si>
  <si>
    <t xml:space="preserve">
    01024039904
</t>
  </si>
  <si>
    <t xml:space="preserve">
    01027011198
</t>
  </si>
  <si>
    <t xml:space="preserve">
    19001002945
</t>
  </si>
  <si>
    <t xml:space="preserve">
    01010001939
</t>
  </si>
  <si>
    <t xml:space="preserve">
    20001004786
</t>
  </si>
  <si>
    <t xml:space="preserve">
    61001049457
</t>
  </si>
  <si>
    <t xml:space="preserve">
    61001022547
</t>
  </si>
  <si>
    <t xml:space="preserve">
    21001001545
</t>
  </si>
  <si>
    <t xml:space="preserve">
    01017000455
</t>
  </si>
  <si>
    <t xml:space="preserve">
    01022004227
</t>
  </si>
  <si>
    <t xml:space="preserve">
    01020008841
</t>
  </si>
  <si>
    <t xml:space="preserve">
    01017006118
</t>
  </si>
  <si>
    <t>GE48CR0030009501143601</t>
  </si>
  <si>
    <t>GE03CR0000009501123601</t>
  </si>
  <si>
    <t>GE55CR0000009501053601</t>
  </si>
  <si>
    <t>GE72CR0000009417293601</t>
  </si>
  <si>
    <t>GE26CR0160009501043601</t>
  </si>
  <si>
    <t>GE92CR0150009501033601</t>
  </si>
  <si>
    <t>GE40CR0000009489713601</t>
  </si>
  <si>
    <t>GE08CR0000009501023601</t>
  </si>
  <si>
    <t>GE09CR0000009501003601</t>
  </si>
  <si>
    <t>GE58CR0000009500993601</t>
  </si>
  <si>
    <t>GE88CR0000000060353601</t>
  </si>
  <si>
    <t>GE10CR0000009500983601</t>
  </si>
  <si>
    <t>ბესიკი კირთაძე</t>
  </si>
  <si>
    <t>რობერტ გვაზავა</t>
  </si>
  <si>
    <t>ირაკლი უგლავა</t>
  </si>
  <si>
    <t>ლევან ლურსმანაშვილი</t>
  </si>
  <si>
    <t>ზაურ ლაცაბიძე</t>
  </si>
  <si>
    <t>ნუგზარ ქსოვრელი</t>
  </si>
  <si>
    <t>ოთარი იაშვილი</t>
  </si>
  <si>
    <t>გიორგი ალთუნაშვილი</t>
  </si>
  <si>
    <t>ვახტანგი ბანცაძე</t>
  </si>
  <si>
    <t>რამაზი სანთელაძე</t>
  </si>
  <si>
    <t>თამაზ ხუციშვილი</t>
  </si>
  <si>
    <t>გიორგი მაღლაკელიძე</t>
  </si>
  <si>
    <t>ტარიელ ავჯიშვილი</t>
  </si>
  <si>
    <t>ლევან ვადაქარია</t>
  </si>
  <si>
    <t>გოჩა მხეიძე</t>
  </si>
  <si>
    <t>ბონდო ომიანიძე</t>
  </si>
  <si>
    <t>ლევანი სულაბერიძე</t>
  </si>
  <si>
    <t>დავით კაპანაძე</t>
  </si>
  <si>
    <t>მამუკა ხელაია</t>
  </si>
  <si>
    <t>შალვა მარგალიტაძე</t>
  </si>
  <si>
    <t>გიორგი ყავლაშვილი</t>
  </si>
  <si>
    <t>მამუკა დოლიძე</t>
  </si>
  <si>
    <t>თეიმურაზ დოლიძე</t>
  </si>
  <si>
    <t>ვერა ლაღიძე</t>
  </si>
  <si>
    <t>გიორგი კუხალაშვილი</t>
  </si>
  <si>
    <t xml:space="preserve">
    35001069399
</t>
  </si>
  <si>
    <t xml:space="preserve">
    42001011512
</t>
  </si>
  <si>
    <t xml:space="preserve">
    53001001796
</t>
  </si>
  <si>
    <t xml:space="preserve">
    35001001909
</t>
  </si>
  <si>
    <t xml:space="preserve">
    35001075142
</t>
  </si>
  <si>
    <t xml:space="preserve">
    01020003160
</t>
  </si>
  <si>
    <t xml:space="preserve">
    35001024648
</t>
  </si>
  <si>
    <t xml:space="preserve">
    01031001385
</t>
  </si>
  <si>
    <t xml:space="preserve">
    35001075960
</t>
  </si>
  <si>
    <t xml:space="preserve">
    01023002952
</t>
  </si>
  <si>
    <t xml:space="preserve">
    45001000556
</t>
  </si>
  <si>
    <t xml:space="preserve">
    42001007323
</t>
  </si>
  <si>
    <t xml:space="preserve">
    61002001673
</t>
  </si>
  <si>
    <t xml:space="preserve">
    42001011168
</t>
  </si>
  <si>
    <t xml:space="preserve">
    01026005910
</t>
  </si>
  <si>
    <t xml:space="preserve">
    37001009756
</t>
  </si>
  <si>
    <t xml:space="preserve">
    42001003801
</t>
  </si>
  <si>
    <t xml:space="preserve">
    35001031024
</t>
  </si>
  <si>
    <t xml:space="preserve">
    35001019060
</t>
  </si>
  <si>
    <t xml:space="preserve">
    35001021541
</t>
  </si>
  <si>
    <t xml:space="preserve">
    01015005953
</t>
  </si>
  <si>
    <t xml:space="preserve">
    01008001378
</t>
  </si>
  <si>
    <t xml:space="preserve">
    01008001285
</t>
  </si>
  <si>
    <t xml:space="preserve">
    42001002023
</t>
  </si>
  <si>
    <t xml:space="preserve">
    35001025083
</t>
  </si>
  <si>
    <t>GE31CR0000009501533601</t>
  </si>
  <si>
    <t>GE92CR0050009501523601</t>
  </si>
  <si>
    <t>GE32CR0000009501513601</t>
  </si>
  <si>
    <t>GE81CR0000009501503601</t>
  </si>
  <si>
    <t>GE33CR0000009501493601</t>
  </si>
  <si>
    <t>GE05CR0160009501463601</t>
  </si>
  <si>
    <t>GE85CR0000009501423601</t>
  </si>
  <si>
    <t>GE37CR0000009501413601</t>
  </si>
  <si>
    <t>GE86CR0000009501403601</t>
  </si>
  <si>
    <t>GE38CR0000009501393601</t>
  </si>
  <si>
    <t>GE66CR0000000025873601</t>
  </si>
  <si>
    <t>GE53CR0050009501333601</t>
  </si>
  <si>
    <t>GE78CR0150009500343601</t>
  </si>
  <si>
    <t>GE91CR0000009501303601</t>
  </si>
  <si>
    <t>GE98CR0000009501163601</t>
  </si>
  <si>
    <t>GE50CR0000009501153601</t>
  </si>
  <si>
    <t>GE49CR0000009501173601</t>
  </si>
  <si>
    <t>GE48CR0000009501193601</t>
  </si>
  <si>
    <t>GE97CR0000009501183601</t>
  </si>
  <si>
    <t>GE96CR0000009501203601</t>
  </si>
  <si>
    <t>GE94CR0000009501243601</t>
  </si>
  <si>
    <t>GE56CR0000000020253601</t>
  </si>
  <si>
    <t>GE46CR0000009501233601</t>
  </si>
  <si>
    <t>GE10CR0050009501223601</t>
  </si>
  <si>
    <t>GE47CR0000009501213601</t>
  </si>
  <si>
    <t>ოთარ ფხაკაძე</t>
  </si>
  <si>
    <t>გიორგი ჯამელაშვილი</t>
  </si>
  <si>
    <t>ზურაბ გენელიძე</t>
  </si>
  <si>
    <t>ალექსანდრე ზაალიშვილი</t>
  </si>
  <si>
    <t>მერაბ ქუჩუკაშვილი</t>
  </si>
  <si>
    <t>ვაჟა ქუჩუკაშვილი</t>
  </si>
  <si>
    <t>ვასილ სანაძე</t>
  </si>
  <si>
    <t>ვალერი ბუცხრიკიძე</t>
  </si>
  <si>
    <t>ალეკო ხვისტანი</t>
  </si>
  <si>
    <t>ტარიელ გიორგაძე</t>
  </si>
  <si>
    <t>გიორგი ჯოხაძე</t>
  </si>
  <si>
    <t>გოჩა გაბედავა</t>
  </si>
  <si>
    <t>ირაკლი ლობჟანიძე</t>
  </si>
  <si>
    <t>ირაკლი გოგიაშვილი</t>
  </si>
  <si>
    <t>გიორგი მამულაიძე</t>
  </si>
  <si>
    <t>ირაკლი კაპანაძე</t>
  </si>
  <si>
    <t>გიორგი ბიწაძე</t>
  </si>
  <si>
    <t xml:space="preserve">
    01008000425
</t>
  </si>
  <si>
    <t xml:space="preserve">
    01003019334
</t>
  </si>
  <si>
    <t xml:space="preserve">
    37001009582
</t>
  </si>
  <si>
    <t xml:space="preserve">
    01008012711
</t>
  </si>
  <si>
    <t xml:space="preserve">
    59001014843
</t>
  </si>
  <si>
    <t xml:space="preserve">
    01030021474
</t>
  </si>
  <si>
    <t xml:space="preserve">
    01007012132
</t>
  </si>
  <si>
    <t xml:space="preserve">
    01003008111
</t>
  </si>
  <si>
    <t xml:space="preserve">
    01019019009
</t>
  </si>
  <si>
    <t xml:space="preserve">
    21001003069
</t>
  </si>
  <si>
    <t xml:space="preserve">
    59001036747
</t>
  </si>
  <si>
    <t xml:space="preserve">
    42001010408
</t>
  </si>
  <si>
    <t xml:space="preserve">
    01010009268
</t>
  </si>
  <si>
    <t xml:space="preserve">
    01026007850
</t>
  </si>
  <si>
    <t xml:space="preserve">
    01029002555
</t>
  </si>
  <si>
    <t xml:space="preserve">
    01026011822
</t>
  </si>
  <si>
    <t xml:space="preserve">
    01023005788
</t>
  </si>
  <si>
    <t>GE18CR0000009501793601</t>
  </si>
  <si>
    <t>GE33CR0000000936393601</t>
  </si>
  <si>
    <t>GE90CR0130009501753601</t>
  </si>
  <si>
    <t>GE02CR0120007045873601</t>
  </si>
  <si>
    <t>GE78CR0110008011783601</t>
  </si>
  <si>
    <t>GE30CR0110008011773601</t>
  </si>
  <si>
    <t>GE70CR0000009501723601</t>
  </si>
  <si>
    <t>GE22CR0000009501713601</t>
  </si>
  <si>
    <t>GE23CR0000009501693601</t>
  </si>
  <si>
    <t>GE72CR0000009501683601</t>
  </si>
  <si>
    <t>GE24CR0000009501673601</t>
  </si>
  <si>
    <t>GE38CR0050009501633601</t>
  </si>
  <si>
    <t>GE29CR0000009501573601</t>
  </si>
  <si>
    <t>GE28CR0000009501593601</t>
  </si>
  <si>
    <t>GE77CR0000009501583601</t>
  </si>
  <si>
    <t>GE78CR0000009501563601</t>
  </si>
  <si>
    <t>GE30CR0000009501553601</t>
  </si>
  <si>
    <t>შპს მანი</t>
  </si>
  <si>
    <t>412747050</t>
  </si>
  <si>
    <t>GE21BG0000000161460036</t>
  </si>
  <si>
    <t>ავთანდილი ლომთაძე</t>
  </si>
  <si>
    <t>ლევანი ჭიკაძე</t>
  </si>
  <si>
    <t>ნაირა ხაბულიანი</t>
  </si>
  <si>
    <t>ზურაბ რამაზაშვილი</t>
  </si>
  <si>
    <t>პაატა კაჭარავა</t>
  </si>
  <si>
    <t>ქეთევან ჟვანია</t>
  </si>
  <si>
    <t>კახა ზუკაკიშვილი</t>
  </si>
  <si>
    <t>თენგიზ ჯიქია</t>
  </si>
  <si>
    <t>პაატა ცისკარიშვილი</t>
  </si>
  <si>
    <t xml:space="preserve">
    60001012253
</t>
  </si>
  <si>
    <t xml:space="preserve">
    35001041785
</t>
  </si>
  <si>
    <t xml:space="preserve">
    01024005828
</t>
  </si>
  <si>
    <t xml:space="preserve">
    20001000159
</t>
  </si>
  <si>
    <t xml:space="preserve">
    01013009523
</t>
  </si>
  <si>
    <t xml:space="preserve">
    01008028290
</t>
  </si>
  <si>
    <t xml:space="preserve">
    01010000266
</t>
  </si>
  <si>
    <t xml:space="preserve">
    35001048552
</t>
  </si>
  <si>
    <t xml:space="preserve">
    01009001820
</t>
  </si>
  <si>
    <t>GE68CR0050009502003601</t>
  </si>
  <si>
    <t>GE07CR0000009502013601</t>
  </si>
  <si>
    <t>GE57CR0000009501983601</t>
  </si>
  <si>
    <t>GE10CR0000009501953601</t>
  </si>
  <si>
    <t>GE60CR0000009501923601</t>
  </si>
  <si>
    <t>GE12CR0000009501913601</t>
  </si>
  <si>
    <t>GE14CR0000009501873601</t>
  </si>
  <si>
    <t>GE23CR0000000891973601</t>
  </si>
  <si>
    <t>GE64CR0000009501843601</t>
  </si>
  <si>
    <t>არაფულადი შემოწირულობა</t>
  </si>
  <si>
    <t>შპს ედვერსთ ქომფანი</t>
  </si>
  <si>
    <t>გარე სარეკლამო მომსახურება (კონსტრუქციების იჯარა, ბეჭდვა და მონტაჟი-დემონტაჟი) მის: ქ. თბილისი, დიღომი, აღმაშენებლის ხეივანი 4-ს მიმდებარედ და ქ. თბილისი, მთაწმინდა ამაღლების ბოლო აღმართი #3 პერიოდი: 01.10.2020-31.10.2020</t>
  </si>
  <si>
    <t>ნიკოლოზ ნაცვლიშვილი</t>
  </si>
  <si>
    <t>გურამ ჯიჯავაძე</t>
  </si>
  <si>
    <t>იური ბუბაშვილი</t>
  </si>
  <si>
    <t>ბადრი ხვარეშია</t>
  </si>
  <si>
    <t>ნუგზარი მაღლაკელიძე</t>
  </si>
  <si>
    <t>ოთარ შავაძე</t>
  </si>
  <si>
    <t>ირმა რამიშვილი</t>
  </si>
  <si>
    <t>ვასილ საბაშვილი</t>
  </si>
  <si>
    <t>მელანო უკლება</t>
  </si>
  <si>
    <t>ზაურ გაბაიძე</t>
  </si>
  <si>
    <t>ამირან ჩხიკვაძე</t>
  </si>
  <si>
    <t>ირაკლი გოგინავა</t>
  </si>
  <si>
    <t>კახა ნოზაძე</t>
  </si>
  <si>
    <t>ჯუმბერ უფლისაშვილი</t>
  </si>
  <si>
    <t>ირაკლი ჭელიძე</t>
  </si>
  <si>
    <t>ნოდარი მიქაბერიძე</t>
  </si>
  <si>
    <t>არჩილ აბულაძე</t>
  </si>
  <si>
    <t>შოთა ურიადმყოფელი</t>
  </si>
  <si>
    <t>ნესტანი ბარდაველიძე</t>
  </si>
  <si>
    <t>თეონა ფურცელაძე</t>
  </si>
  <si>
    <t>მანანა ალფაიძე</t>
  </si>
  <si>
    <t>ბადრი ალფაიძე</t>
  </si>
  <si>
    <t>კახაბერი შაქარიშვილი</t>
  </si>
  <si>
    <t>ბადრი ცხოვრებაძე</t>
  </si>
  <si>
    <t>ამირან კაკაურიძე</t>
  </si>
  <si>
    <t>ირაკლი ბრეგაძე</t>
  </si>
  <si>
    <t>ვლადიმერ მანჯავიძე</t>
  </si>
  <si>
    <t>ზაზა კაკოიშვილი</t>
  </si>
  <si>
    <t>მადონა კაკოიშვილი</t>
  </si>
  <si>
    <t>დავით კაკაურიძე</t>
  </si>
  <si>
    <t>სულხან ხვედელიძე</t>
  </si>
  <si>
    <t>კოსტანტინე მაჭავარიანი</t>
  </si>
  <si>
    <t>ბაქარ დევდარიანი</t>
  </si>
  <si>
    <t>მურმანი მესხი</t>
  </si>
  <si>
    <t>გიორგი ერისთავი</t>
  </si>
  <si>
    <t>გიორგი სებისკვერაძე</t>
  </si>
  <si>
    <t>ნიკოლოზ რჩეულიშვილი</t>
  </si>
  <si>
    <t>ირმა კუხალაშვილი</t>
  </si>
  <si>
    <t>ნინო მაღლაკელიძე</t>
  </si>
  <si>
    <t>გოჩა ბულაური</t>
  </si>
  <si>
    <t>ლელა ყავლაშვილი</t>
  </si>
  <si>
    <t>კოსტანტინე ჯღარკავა</t>
  </si>
  <si>
    <t>ელენე მესხი</t>
  </si>
  <si>
    <t>ბადრი ჩაკვეტაძე</t>
  </si>
  <si>
    <t>კახაბერი ყავლაშვილი</t>
  </si>
  <si>
    <t>კონსტანტინე ურუშაძე</t>
  </si>
  <si>
    <t>ნინო ქიმუცაძე</t>
  </si>
  <si>
    <t>კობა აბუთიძე</t>
  </si>
  <si>
    <t>გია გრძელიძე</t>
  </si>
  <si>
    <t>გიორგი გოგლიჩიძე</t>
  </si>
  <si>
    <t>ბადრი ბურჯანაძე</t>
  </si>
  <si>
    <t>გიორგი ბუბუტეიშვილი</t>
  </si>
  <si>
    <t>თორნიკე გურული</t>
  </si>
  <si>
    <t>აკაკი კოპალიანი</t>
  </si>
  <si>
    <t>ნიკა გავაშელიშვილი</t>
  </si>
  <si>
    <t>დავითი თურმანიძე</t>
  </si>
  <si>
    <t>გია მაჭავარიანი</t>
  </si>
  <si>
    <t>ნიკოლოზ ხოდელი</t>
  </si>
  <si>
    <t>ნიკოლოზი ლეჟავა</t>
  </si>
  <si>
    <t xml:space="preserve">
    61001043077
</t>
  </si>
  <si>
    <t xml:space="preserve">
    61006014606
</t>
  </si>
  <si>
    <t xml:space="preserve">
    41001000143
</t>
  </si>
  <si>
    <t xml:space="preserve">
    21001012352
</t>
  </si>
  <si>
    <t xml:space="preserve">
    60001001855
</t>
  </si>
  <si>
    <t xml:space="preserve">
    61002004659
</t>
  </si>
  <si>
    <t xml:space="preserve">
    41001000256
</t>
  </si>
  <si>
    <t xml:space="preserve">
    01008015242
</t>
  </si>
  <si>
    <t xml:space="preserve">
    21001003395
</t>
  </si>
  <si>
    <t xml:space="preserve">
    61006009012
</t>
  </si>
  <si>
    <t xml:space="preserve">
    21001001322
</t>
  </si>
  <si>
    <t xml:space="preserve">
    39001000866
</t>
  </si>
  <si>
    <t xml:space="preserve">
    01006009615
</t>
  </si>
  <si>
    <t xml:space="preserve">
    01024030314
</t>
  </si>
  <si>
    <t xml:space="preserve">
    35001114842
</t>
  </si>
  <si>
    <t xml:space="preserve">
    35001044506
</t>
  </si>
  <si>
    <t xml:space="preserve">
    61001049053
</t>
  </si>
  <si>
    <t xml:space="preserve">
    21001006925
</t>
  </si>
  <si>
    <t xml:space="preserve">
    60001012249
</t>
  </si>
  <si>
    <t xml:space="preserve">
    20001006588
</t>
  </si>
  <si>
    <t xml:space="preserve">
    01006008260
</t>
  </si>
  <si>
    <t xml:space="preserve">
    60002009873
</t>
  </si>
  <si>
    <t xml:space="preserve">
    35001050870
</t>
  </si>
  <si>
    <t xml:space="preserve">
    21001020983
</t>
  </si>
  <si>
    <t xml:space="preserve">
    18001019319
</t>
  </si>
  <si>
    <t xml:space="preserve">
    41001002553
</t>
  </si>
  <si>
    <t xml:space="preserve">
    56001017673
</t>
  </si>
  <si>
    <t xml:space="preserve">
    56001001326
</t>
  </si>
  <si>
    <t xml:space="preserve">
    56001001268
</t>
  </si>
  <si>
    <t xml:space="preserve">
    60001000278
</t>
  </si>
  <si>
    <t xml:space="preserve">
    18001006131
</t>
  </si>
  <si>
    <t xml:space="preserve">
    56001019956
</t>
  </si>
  <si>
    <t xml:space="preserve">
    56001004667
</t>
  </si>
  <si>
    <t xml:space="preserve">
    56001009109
</t>
  </si>
  <si>
    <t xml:space="preserve">
    01018000528
</t>
  </si>
  <si>
    <t xml:space="preserve">
    12001036984
</t>
  </si>
  <si>
    <t xml:space="preserve">
    01017018274
</t>
  </si>
  <si>
    <t xml:space="preserve">
    62001011667
</t>
  </si>
  <si>
    <t xml:space="preserve">
    60002010694
</t>
  </si>
  <si>
    <t xml:space="preserve">
    01004000414
</t>
  </si>
  <si>
    <t xml:space="preserve">
    60001029852
</t>
  </si>
  <si>
    <t xml:space="preserve">
    58001032932
</t>
  </si>
  <si>
    <t xml:space="preserve">
    62001003787
</t>
  </si>
  <si>
    <t xml:space="preserve">
    62005004785
</t>
  </si>
  <si>
    <t xml:space="preserve">
    60002001154
</t>
  </si>
  <si>
    <t xml:space="preserve">
    01008050556
</t>
  </si>
  <si>
    <t xml:space="preserve">
    60001096565
</t>
  </si>
  <si>
    <t xml:space="preserve">
    60201172398
</t>
  </si>
  <si>
    <t xml:space="preserve">
    60002001965
</t>
  </si>
  <si>
    <t xml:space="preserve">
    18001016987
</t>
  </si>
  <si>
    <t xml:space="preserve">
    18001002616
</t>
  </si>
  <si>
    <t xml:space="preserve">
    01008040274
</t>
  </si>
  <si>
    <t xml:space="preserve">
    18001009554
</t>
  </si>
  <si>
    <t xml:space="preserve">
    62003004669
</t>
  </si>
  <si>
    <t xml:space="preserve">
    62007003294
</t>
  </si>
  <si>
    <t xml:space="preserve">
    38001034551
</t>
  </si>
  <si>
    <t xml:space="preserve">
    38001010385
</t>
  </si>
  <si>
    <t xml:space="preserve">
    01011030395
</t>
  </si>
  <si>
    <t xml:space="preserve">
    35001100757
</t>
  </si>
  <si>
    <t>GE63CR0150009502583601</t>
  </si>
  <si>
    <t>GE13CR0150009502613601</t>
  </si>
  <si>
    <t>GE26CR0000009502603601</t>
  </si>
  <si>
    <t>GE87CR0050009502593601</t>
  </si>
  <si>
    <t>GE54CR0050008727253601</t>
  </si>
  <si>
    <t>GE15CR0150009502573601</t>
  </si>
  <si>
    <t>GE28CR0000009502563601</t>
  </si>
  <si>
    <t>GE77CR0000009502553601</t>
  </si>
  <si>
    <t>GE41CR0050009502543601</t>
  </si>
  <si>
    <t>GE60CR0000009497073601</t>
  </si>
  <si>
    <t>GE90CR0050009502533601</t>
  </si>
  <si>
    <t>GE43CR0050009502503601</t>
  </si>
  <si>
    <t>GE30CR0000009502523601</t>
  </si>
  <si>
    <t>GE79CR0000009502513601</t>
  </si>
  <si>
    <t>GE92CR0050009502493601</t>
  </si>
  <si>
    <t>GE44CR0050009502483601</t>
  </si>
  <si>
    <t>GE20CR0150009502473601</t>
  </si>
  <si>
    <t>GE45CR0050009502463601</t>
  </si>
  <si>
    <t>GE94CR0050009502453601</t>
  </si>
  <si>
    <t>GE05CR0160009502433601</t>
  </si>
  <si>
    <t>GE47CR0050009502423601</t>
  </si>
  <si>
    <t>GE96CR0050009502413601</t>
  </si>
  <si>
    <t>GE36CR0000009502403601</t>
  </si>
  <si>
    <t>GE97CR0050009502393601</t>
  </si>
  <si>
    <t>GE49CR0050009502383601</t>
  </si>
  <si>
    <t>GE38CR0000009502363601</t>
  </si>
  <si>
    <t>GE87CR0000009502353601</t>
  </si>
  <si>
    <t>GE51CR0050009502343601</t>
  </si>
  <si>
    <t>GE03CR0050009502333601</t>
  </si>
  <si>
    <t>GE52CR0050009502323601</t>
  </si>
  <si>
    <t>GE89CR0000009502313601</t>
  </si>
  <si>
    <t>GE41CR0000009502303601</t>
  </si>
  <si>
    <t>GE90CR0000009502293601</t>
  </si>
  <si>
    <t>GE77CR0130009485523601</t>
  </si>
  <si>
    <t>GE42CR0000009502283601</t>
  </si>
  <si>
    <t>GE91CR0000009502273601</t>
  </si>
  <si>
    <t>GE93CR0000009502233601</t>
  </si>
  <si>
    <t>GE57CR0050009502223601</t>
  </si>
  <si>
    <t>GE09CR0050009502213601</t>
  </si>
  <si>
    <t>GE46CR0000009502203601</t>
  </si>
  <si>
    <t>GE10CR0050009502193601</t>
  </si>
  <si>
    <t>GE47CR0000009502183601</t>
  </si>
  <si>
    <t>GE96CR0000009502173601</t>
  </si>
  <si>
    <t>GE60CR0050009502163601</t>
  </si>
  <si>
    <t>GE35CR0050008710173601</t>
  </si>
  <si>
    <t>GE98CR0000009502133601</t>
  </si>
  <si>
    <t>GE61CR0050009502143601</t>
  </si>
  <si>
    <t>GE14CR0050009502113601</t>
  </si>
  <si>
    <t>GE63CR0050009502103601</t>
  </si>
  <si>
    <t>GE03CR0000009502093601</t>
  </si>
  <si>
    <t>GE56CR0050009502243601</t>
  </si>
  <si>
    <t>GE80CR0000009453023601</t>
  </si>
  <si>
    <t>GE52CR0000009502083601</t>
  </si>
  <si>
    <t>GE04CR0000009502073601</t>
  </si>
  <si>
    <t>GE53CR0000009502063601</t>
  </si>
  <si>
    <t>GE05CR0000009502053601</t>
  </si>
  <si>
    <t>GE54CR0000009502043601</t>
  </si>
  <si>
    <t>GE06CR0000009502033601</t>
  </si>
  <si>
    <t>GE55CR0000009502023601</t>
  </si>
  <si>
    <t>ალექსანდრე ივანიშვილი</t>
  </si>
  <si>
    <t>01012000982</t>
  </si>
  <si>
    <t>ქ.თბილისი თამარ მეფის გამზირი#5 სართ1 და ანტრესოლი ფართით 64.78კვ.მ საკ.კოდი 01.13.08.002.001.01.538. უსასყიდლოდ სარგებლობა 27 დღით</t>
  </si>
  <si>
    <t>შპს კოლხეთი XXI</t>
  </si>
  <si>
    <t>ქ.თბილისი კოტე მარჯანიშვილის ქ.44 საკ.კოდი 01.16.01.017.031 ფართი 200 კვმ უსასყიდლოდ სარგებლობა 26 დღე</t>
  </si>
  <si>
    <t>მერაბ ბერიძე</t>
  </si>
  <si>
    <t>მარინე სიჩევი</t>
  </si>
  <si>
    <t>გიორგი ჭელიძე</t>
  </si>
  <si>
    <t>ზაზა მახარაძე</t>
  </si>
  <si>
    <t>მარიკა კუბლაშვილი</t>
  </si>
  <si>
    <t>გიორგი შვანგირაძე</t>
  </si>
  <si>
    <t>ნატალია ნატროშვილი</t>
  </si>
  <si>
    <t>სერგო რუხაძე</t>
  </si>
  <si>
    <t>ალექსანდრე ჩხოლარია</t>
  </si>
  <si>
    <t>პაატა კიკნაველიძე</t>
  </si>
  <si>
    <t>ავთანდილ ტაბეშაძე</t>
  </si>
  <si>
    <t>პეტრე სამხარაძე</t>
  </si>
  <si>
    <t>დავით მამულაძე</t>
  </si>
  <si>
    <t>არჩილ ბერიძე</t>
  </si>
  <si>
    <t>გიორგი ახობაძე</t>
  </si>
  <si>
    <t>ალექსი ბუბაშვილი</t>
  </si>
  <si>
    <t>ბადრი წიქარიშვილი</t>
  </si>
  <si>
    <t>ომარ კოხოძე</t>
  </si>
  <si>
    <t>ლაშა მემანიშვილი</t>
  </si>
  <si>
    <t>გივი ხოზრევანიძე</t>
  </si>
  <si>
    <t>ლამარა ლიპარტელიანი</t>
  </si>
  <si>
    <t>გიორგი შეყილაძე</t>
  </si>
  <si>
    <t>მაკა ვერულაშვილი</t>
  </si>
  <si>
    <t>გიორგი ხუციშვილი</t>
  </si>
  <si>
    <t>ედნარ ჩიტაძე</t>
  </si>
  <si>
    <t>ამირან ჟღენტი</t>
  </si>
  <si>
    <t>სოფიო კვანტალიანი</t>
  </si>
  <si>
    <t>ვახტანგი ძოწენიძე</t>
  </si>
  <si>
    <t>ივერ ცინარიძე</t>
  </si>
  <si>
    <t xml:space="preserve">
    61010001388
</t>
  </si>
  <si>
    <t xml:space="preserve">
    01015008165
</t>
  </si>
  <si>
    <t xml:space="preserve">
    35001003142
</t>
  </si>
  <si>
    <t xml:space="preserve">
    61009001004
</t>
  </si>
  <si>
    <t xml:space="preserve">
    21001001479
</t>
  </si>
  <si>
    <t xml:space="preserve">
    60001014201
</t>
  </si>
  <si>
    <t xml:space="preserve">
    01024002611
</t>
  </si>
  <si>
    <t xml:space="preserve">
    37001003025
</t>
  </si>
  <si>
    <t xml:space="preserve">
    01011009927
</t>
  </si>
  <si>
    <t xml:space="preserve">
    09001002027
</t>
  </si>
  <si>
    <t xml:space="preserve">
    09001012071
</t>
  </si>
  <si>
    <t xml:space="preserve">
    09001008862
</t>
  </si>
  <si>
    <t xml:space="preserve">
    17001009840
</t>
  </si>
  <si>
    <t xml:space="preserve">
    61007001471
</t>
  </si>
  <si>
    <t xml:space="preserve">
    37001006306
</t>
  </si>
  <si>
    <t xml:space="preserve">
    37001011660
</t>
  </si>
  <si>
    <t xml:space="preserve">
    41001019358
</t>
  </si>
  <si>
    <t xml:space="preserve">
    60001124884
</t>
  </si>
  <si>
    <t xml:space="preserve">
    09001020828
</t>
  </si>
  <si>
    <t xml:space="preserve">
    21001002548
</t>
  </si>
  <si>
    <t xml:space="preserve">
    61001021144
</t>
  </si>
  <si>
    <t xml:space="preserve">
    60001090478
</t>
  </si>
  <si>
    <t xml:space="preserve">
    60001018437
</t>
  </si>
  <si>
    <t xml:space="preserve">
    60001123235
</t>
  </si>
  <si>
    <t xml:space="preserve">
    59001014461
</t>
  </si>
  <si>
    <t xml:space="preserve">
    61009007878
</t>
  </si>
  <si>
    <t xml:space="preserve">
    18001002323
</t>
  </si>
  <si>
    <t xml:space="preserve">
    37001012184
</t>
  </si>
  <si>
    <t xml:space="preserve">
    21001013058
</t>
  </si>
  <si>
    <t xml:space="preserve">
    61010007179
</t>
  </si>
  <si>
    <t>GE10CR0150009425073601</t>
  </si>
  <si>
    <t>GE11CR0000009489323601</t>
  </si>
  <si>
    <t>GE20CR0000009502723601</t>
  </si>
  <si>
    <t>GE49CR0150009502863601</t>
  </si>
  <si>
    <t>GE62CR0000009502853601</t>
  </si>
  <si>
    <t>GE26CR0050009502843601</t>
  </si>
  <si>
    <t>GE15CR0000009502823601</t>
  </si>
  <si>
    <t>GE76CR0050009502813601</t>
  </si>
  <si>
    <t>GE48CR0120007041073601</t>
  </si>
  <si>
    <t>GE16CR0000009502803601</t>
  </si>
  <si>
    <t>GE77CR0050009502793601</t>
  </si>
  <si>
    <t>GE29CR0050009502783601</t>
  </si>
  <si>
    <t>GE05CR0150009502773601</t>
  </si>
  <si>
    <t>GE54CR0150009502763601</t>
  </si>
  <si>
    <t>GE79CR0050009502753601</t>
  </si>
  <si>
    <t>GE19CR0000009502743601</t>
  </si>
  <si>
    <t>GE68CR0000009502733601</t>
  </si>
  <si>
    <t>GE81CR0050009502713601</t>
  </si>
  <si>
    <t>GE33CR0050009502703601</t>
  </si>
  <si>
    <t>GE89CR0160009502693601</t>
  </si>
  <si>
    <t>GE58CR0150009502683601</t>
  </si>
  <si>
    <t>GE84CR0050009502653601</t>
  </si>
  <si>
    <t>GE36CR0050009502643601</t>
  </si>
  <si>
    <t>GE85CR0050009502633601</t>
  </si>
  <si>
    <t>GE25CR0000009502623601</t>
  </si>
  <si>
    <t>GE95CR0150009502913601</t>
  </si>
  <si>
    <t>GE11CR0000009502903601</t>
  </si>
  <si>
    <t>GE12CR0000009502883601</t>
  </si>
  <si>
    <t>GE73CR0050009502873601</t>
  </si>
  <si>
    <t>GE96CR0150009502893601</t>
  </si>
  <si>
    <t>09/23/2020</t>
  </si>
  <si>
    <t>09/22/2020</t>
  </si>
  <si>
    <t>09/29/2020</t>
  </si>
  <si>
    <t>09/28/2020</t>
  </si>
  <si>
    <t>09/25/2020</t>
  </si>
  <si>
    <t>09/24/2020</t>
  </si>
  <si>
    <t>09/30/2020</t>
  </si>
  <si>
    <t>თინათინ სვინტრაძე</t>
  </si>
  <si>
    <t>GE22CR0050009502923601</t>
  </si>
  <si>
    <t>ლაშა უღრელიძე</t>
  </si>
  <si>
    <t>იუზა ჯოგლიძე</t>
  </si>
  <si>
    <t>მიხეილ ცხვარაძე</t>
  </si>
  <si>
    <t>პაატა ერქვანიძე</t>
  </si>
  <si>
    <t>დიმიტრი ორმოცაძე</t>
  </si>
  <si>
    <t>მერი ისკანდარაშვილი-ნანავა</t>
  </si>
  <si>
    <t>ჯეირან ომანაძე</t>
  </si>
  <si>
    <t>ინგა ზურაბიანი</t>
  </si>
  <si>
    <t>ტარიელ ხარატიშვილი</t>
  </si>
  <si>
    <t>კოტე წვერავა</t>
  </si>
  <si>
    <t>თამაზ ქავთარაძე</t>
  </si>
  <si>
    <t>ომარ შაშიაშვილი</t>
  </si>
  <si>
    <t>კახაბერ კობაივანოვი</t>
  </si>
  <si>
    <t>მარინა მურადაშვილი</t>
  </si>
  <si>
    <t>ელენე ჯურხაძე</t>
  </si>
  <si>
    <t>გიორგი უგულავა</t>
  </si>
  <si>
    <t>რომან მაწკეპლაძე</t>
  </si>
  <si>
    <t>ნათია მაწკეპლაძე</t>
  </si>
  <si>
    <t>შუქრი ზაქარაძე</t>
  </si>
  <si>
    <t>ვალოდია კაკაბაძე</t>
  </si>
  <si>
    <t>მინურ ტუნაძე</t>
  </si>
  <si>
    <t>რამინ ვაშაკიძე</t>
  </si>
  <si>
    <t>ვლადიმერ კაკაბაძე</t>
  </si>
  <si>
    <t xml:space="preserve">
    17001003893
</t>
  </si>
  <si>
    <t xml:space="preserve">
    17001004673
</t>
  </si>
  <si>
    <t xml:space="preserve">
    17001001823
</t>
  </si>
  <si>
    <t xml:space="preserve">
    37001032526
</t>
  </si>
  <si>
    <t xml:space="preserve">
    17001002043
</t>
  </si>
  <si>
    <t xml:space="preserve">
    35001002503
</t>
  </si>
  <si>
    <t xml:space="preserve">
    53001006739
</t>
  </si>
  <si>
    <t xml:space="preserve">
    53001006989
</t>
  </si>
  <si>
    <t xml:space="preserve">
    57001004046
</t>
  </si>
  <si>
    <t xml:space="preserve">
    55001005745
</t>
  </si>
  <si>
    <t xml:space="preserve">
    53001007822
</t>
  </si>
  <si>
    <t xml:space="preserve">
    53001014205
</t>
  </si>
  <si>
    <t xml:space="preserve">
    01401124243
</t>
  </si>
  <si>
    <t xml:space="preserve">
    53001002815
</t>
  </si>
  <si>
    <t xml:space="preserve">
    55001003443
</t>
  </si>
  <si>
    <t xml:space="preserve">
    55001021597
</t>
  </si>
  <si>
    <t xml:space="preserve">
    41001003861
</t>
  </si>
  <si>
    <t xml:space="preserve">
    41001004309
</t>
  </si>
  <si>
    <t xml:space="preserve">
    61006000966
</t>
  </si>
  <si>
    <t xml:space="preserve">
    55001004267
</t>
  </si>
  <si>
    <t xml:space="preserve">
    61009004834
</t>
  </si>
  <si>
    <t xml:space="preserve">
    37001016262
</t>
  </si>
  <si>
    <t xml:space="preserve">
    55001005250
</t>
  </si>
  <si>
    <t>GE47CR0000009475023601</t>
  </si>
  <si>
    <t>GE47CR0000009503153601</t>
  </si>
  <si>
    <t>GE11CR0050009503143601</t>
  </si>
  <si>
    <t>GE48CR0000009503133601</t>
  </si>
  <si>
    <t>GE97CR0000009503123601</t>
  </si>
  <si>
    <t>GE19CR0000000023903601</t>
  </si>
  <si>
    <t>GE62CR0050009503093601</t>
  </si>
  <si>
    <t>GE08CR0000009502963601</t>
  </si>
  <si>
    <t>GE15CR0110009489383601</t>
  </si>
  <si>
    <t>GE13CR0050009503103601</t>
  </si>
  <si>
    <t>GE49CR0000009503113601</t>
  </si>
  <si>
    <t>GE14CR0050009503083601</t>
  </si>
  <si>
    <t>GE51CR0000009503073601</t>
  </si>
  <si>
    <t>GE64CR0050009503053601</t>
  </si>
  <si>
    <t>GE03CR0000009503063601</t>
  </si>
  <si>
    <t>GE40CR0150009503043601</t>
  </si>
  <si>
    <t>GE65CR0050009503033601</t>
  </si>
  <si>
    <t>GE17CR0050009503023601</t>
  </si>
  <si>
    <t>GE90CR0150009503013601</t>
  </si>
  <si>
    <t>GE18CR0050009503003601</t>
  </si>
  <si>
    <t>GE43CR0150009502983601</t>
  </si>
  <si>
    <t>GE21CR0050009502943601</t>
  </si>
  <si>
    <t>GE70CR0050009502933601</t>
  </si>
  <si>
    <t>შპს კავკასიან ტრანს გრუპი</t>
  </si>
  <si>
    <t>GE97BG0000000160919154</t>
  </si>
  <si>
    <t>1.2.15.4</t>
  </si>
  <si>
    <t>ლობისტური მომსახურეობა</t>
  </si>
  <si>
    <t>გიორგი</t>
  </si>
  <si>
    <t>ქსოვრელი</t>
  </si>
  <si>
    <t>01030027208</t>
  </si>
  <si>
    <t>ბუღალტერი</t>
  </si>
  <si>
    <t>ირაკლი</t>
  </si>
  <si>
    <t>ამირანაშვილი</t>
  </si>
  <si>
    <t>01030013035</t>
  </si>
  <si>
    <t>იურისტი</t>
  </si>
  <si>
    <t>გოჩა</t>
  </si>
  <si>
    <t>სიხარულიძე</t>
  </si>
  <si>
    <t>01003008139</t>
  </si>
  <si>
    <t>პროგრამული უზრუნველყოფის სპეციალისტი</t>
  </si>
  <si>
    <t>ნუგზარ</t>
  </si>
  <si>
    <t>ხუციშვილი</t>
  </si>
  <si>
    <t>01030025947</t>
  </si>
  <si>
    <t>საარჩევნო ფონდის მმართველი</t>
  </si>
  <si>
    <t xml:space="preserve">ელენე </t>
  </si>
  <si>
    <t>მგალობლიშვილი</t>
  </si>
  <si>
    <t>01017031745</t>
  </si>
  <si>
    <t>ოპერატიული PR სამსახურის უფროსის თანაშემწე</t>
  </si>
  <si>
    <t>ანა</t>
  </si>
  <si>
    <t>გოჩაშვილი</t>
  </si>
  <si>
    <t>01025014293</t>
  </si>
  <si>
    <t>პრესსამსახურის   სპეციალისტი</t>
  </si>
  <si>
    <t>კესი</t>
  </si>
  <si>
    <t>კაციტაძე</t>
  </si>
  <si>
    <t>თარჯიმანი</t>
  </si>
  <si>
    <t>ირმა</t>
  </si>
  <si>
    <t>ჯალაღონია</t>
  </si>
  <si>
    <t>01005004427</t>
  </si>
  <si>
    <t>ოპერატიული PR სამსახურის დაგეგმარების ჯგუფის სპეციალისტი</t>
  </si>
  <si>
    <t>უძილაური</t>
  </si>
  <si>
    <t>01027012686</t>
  </si>
  <si>
    <t>ჭეიშვილი</t>
  </si>
  <si>
    <t>01011073641</t>
  </si>
  <si>
    <t>ოპერატიული PR სამსახურის კოპირაიტერი</t>
  </si>
  <si>
    <t>ქაფიანიძე</t>
  </si>
  <si>
    <t>59201132657</t>
  </si>
  <si>
    <t>ბრეგვაძე</t>
  </si>
  <si>
    <t>01024078124</t>
  </si>
  <si>
    <t>ნათია</t>
  </si>
  <si>
    <t>01001089830</t>
  </si>
  <si>
    <t>ოპერატიული PR სამსახურის ჟურნალისტი</t>
  </si>
  <si>
    <t>თეა</t>
  </si>
  <si>
    <t>ჩუბინიძე</t>
  </si>
  <si>
    <t>54001008133</t>
  </si>
  <si>
    <t>ოპერატიული PR სამსახურის პროდიუსერი</t>
  </si>
  <si>
    <t>ნატალია</t>
  </si>
  <si>
    <t>ბერიანიძე</t>
  </si>
  <si>
    <t>01008023164</t>
  </si>
  <si>
    <t>კობახიძე</t>
  </si>
  <si>
    <t>01015011333</t>
  </si>
  <si>
    <t>ლაშა</t>
  </si>
  <si>
    <t>ნაცვლიშვილი</t>
  </si>
  <si>
    <t>01008016833</t>
  </si>
  <si>
    <t>სტრატეგიული კომუნიკაციების დარგში მრჩეველი</t>
  </si>
  <si>
    <t>1.2.15.5</t>
  </si>
  <si>
    <t>საპენსიო შენატანი 2%</t>
  </si>
  <si>
    <t>დელიბაშვილი გიორგი</t>
  </si>
  <si>
    <t>01025016884</t>
  </si>
  <si>
    <t>ქ.თბილისი ვასო გოძიაშვილის ქ. #5 ს.კ. 01.10.10.014.128 ფართით 64,99 კვმ უსასყიდლოდ სარგებლობა 43 დღით</t>
  </si>
  <si>
    <t>სირბილაძე ბელა</t>
  </si>
  <si>
    <t>01024000014</t>
  </si>
  <si>
    <t>ქ.თბილისივაშლიჯვარი ს.კ. 01.10.10.020.008.01.501კორპუსი 4ა არასაცხ.ფართი #1ა  ფართით 25 კვმ უსასყიდლოდ სარგებლობა 43 დღით</t>
  </si>
  <si>
    <t xml:space="preserve">საკონსულტაციო, სანოტარო, თარჯიმნის და თარგმნის მომსახურების </t>
  </si>
  <si>
    <t>SP 225 PS</t>
  </si>
  <si>
    <t>BO 007 RK</t>
  </si>
  <si>
    <t>22,09,2020</t>
  </si>
  <si>
    <t>ბილბორდი</t>
  </si>
  <si>
    <t>შპს T&amp;M</t>
  </si>
  <si>
    <t>მკგ ქართული -ოცნება</t>
  </si>
  <si>
    <t>22,09,2020-22,10,2020</t>
  </si>
  <si>
    <t>ცალი</t>
  </si>
  <si>
    <t xml:space="preserve">სარეკლამო ბანერის განთავსება/ ხაშური თბილისის მაგისტრალი მე-6 კმ </t>
  </si>
  <si>
    <t>სატელევიზიო რეკლამის ხარჯი</t>
  </si>
  <si>
    <t>შპს ჯი-დი-ეს თი-ვი</t>
  </si>
  <si>
    <t>11.09.2020-30.10.2020</t>
  </si>
  <si>
    <t>წმ</t>
  </si>
  <si>
    <t>პოლიტიკური რეკლამის განთავსება სატელევიზიო ეთერში</t>
  </si>
  <si>
    <t>შპს ტელეიმედი</t>
  </si>
  <si>
    <t>რადიო რეკლამა</t>
  </si>
  <si>
    <t>შპს რადიო ჰოლდინგი ფორტუნა</t>
  </si>
  <si>
    <t>სარეკლამო მომსახურება (ავტორადიო)</t>
  </si>
  <si>
    <t>სარეკლამო მომსახურება (არ დაიდარდო)</t>
  </si>
  <si>
    <t>სარეკლამო მომსახურება (ფორტუნა პლიუსი)</t>
  </si>
  <si>
    <t>სარეკლამო მომსახურება (ფორტუნა)</t>
  </si>
  <si>
    <t>შპს მდ ჯგუფი</t>
  </si>
  <si>
    <t>სარეკლამო რგოლის განთავსება რადიო უცნობის ეთერში</t>
  </si>
  <si>
    <t>შპს სამაუწყებლო კომპანია რუსთავი 2</t>
  </si>
  <si>
    <t>შპს რადიო იმედი</t>
  </si>
  <si>
    <t>სარეკლამო რგოლის განთავსება რადიო იმედის ეთერში</t>
  </si>
  <si>
    <t>22.09.2020</t>
  </si>
  <si>
    <t>შპს პოსტვ</t>
  </si>
  <si>
    <t>ილქინ ჰუსეინოვი აქტუალ.გე</t>
  </si>
  <si>
    <t>23,09,2020-31,10,2020</t>
  </si>
  <si>
    <t>სარეკლამო ბანერის განთავსევა საინფორმაციო  პორტალ Aktual.ge -ზე 100% ჩვენება მტავარ და შიდა გვერდზე,ასევე მობილურ ვერსიაში, ბმულების განთავსება ვებ.საიტსა და სიციალური ქსელის გვერდზე</t>
  </si>
  <si>
    <t>ილქინ ჰუსეინოვი აქტუალ.ჯი</t>
  </si>
  <si>
    <t xml:space="preserve">საინფორმაციო მომსახურება ვებ-გვერდზე - Aktual.ge – – ინფორმაციის სრული განთავსება/ფოტო და ტექსტური მასალა შეუზღუდავი რაოდენობით </t>
  </si>
  <si>
    <t>23.09.2020</t>
  </si>
  <si>
    <t>შპს საინფორმაციო სააგენტო კომერსანტი</t>
  </si>
  <si>
    <t>სარეკლამო მომსახურება : რადიო რეკლამა კომერსანტზე FM 95.5</t>
  </si>
  <si>
    <t>27.09.2020</t>
  </si>
  <si>
    <t>შპს მედია ჯგუფი</t>
  </si>
  <si>
    <t>01.10.2020-12.10.2020</t>
  </si>
  <si>
    <t>სარეკლამო მომსახურება აზერბაიჯანულ რადიოში AGFM, vrastan FM</t>
  </si>
  <si>
    <t>28.09.2020</t>
  </si>
  <si>
    <t>შპს ედვერთს ქომფანი</t>
  </si>
  <si>
    <t>01.10.2020-31.10.2020</t>
  </si>
  <si>
    <t>კვ/მ</t>
  </si>
  <si>
    <t>თბილისი/წყნეთის გზატკეცილი, ჩიხი N2, სახლი N1</t>
  </si>
  <si>
    <t>30.09.2020</t>
  </si>
  <si>
    <t>ბეჭდური რეკლამი ხარჯი</t>
  </si>
  <si>
    <t>შპს გურიის პრესკლუბი</t>
  </si>
  <si>
    <t>01.10.2020-15.11.2020</t>
  </si>
  <si>
    <t>საინფორმაციო-სარეკლამო მომსახურება საიტზე- www.guriismoambe.com- სტატიების, ნიუსების, ფოტო/ვიდეო მასალის განთავსება</t>
  </si>
  <si>
    <t>რეკლამის განთავსება გაზეთში</t>
  </si>
  <si>
    <t>ი/მ კახაბერ კვარაცხელია</t>
  </si>
  <si>
    <t>01.10.2020-30.11.2020</t>
  </si>
  <si>
    <t>ორმხრივი ბანერი განთავსება: ქ. წალენჯიხა, სალიას ქ #6</t>
  </si>
  <si>
    <t>01.10.2020</t>
  </si>
  <si>
    <t>შპს ჩხორბიზნეს ცენტრი</t>
  </si>
  <si>
    <t>ბანერის განთავსება: ქ. ჩხოროწყუ, მშვიდობის ქ.N 2</t>
  </si>
  <si>
    <t>ქუჩაში დამონტაჟებული ეკრანი</t>
  </si>
  <si>
    <t>შპს მმმ</t>
  </si>
  <si>
    <t>ქ. ზესტაფონი, გ. ჭანტურიას  N 69-ში მდებარე სარეკლამო მონიტორის იჯარა</t>
  </si>
  <si>
    <t>შპს  NASCAR</t>
  </si>
  <si>
    <t>ქ. ბათუმი, ფრიდონ ხალვაშის გამზირი 45-ა / ბილბორდის განთავსება</t>
  </si>
  <si>
    <t>შპს ხარპუხი</t>
  </si>
  <si>
    <t>ქ. თბილისი, გრიშაშვილის ქ. #8 / მონიტორის იჯარა</t>
  </si>
  <si>
    <t>14.08.2020</t>
  </si>
  <si>
    <t>შპს კახეთის ხმა</t>
  </si>
  <si>
    <t>15.10.2020-14.11.2020</t>
  </si>
  <si>
    <t>300*250</t>
  </si>
  <si>
    <t>პიქსელი</t>
  </si>
  <si>
    <t xml:space="preserve">საინფორმაციო მომსახურება შემსრულებლის ვებ-გვერდზე - www.knews.ge მთავარი  ბანერი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</si>
  <si>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www.knews.ge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</si>
  <si>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29.09.20200</t>
  </si>
  <si>
    <t>შპს თი ენდ ენ</t>
  </si>
  <si>
    <t>01.10.2020-14.11.2020</t>
  </si>
  <si>
    <t>სარეკლამო კონსტრუქციის იჯარა</t>
  </si>
  <si>
    <t>შპს ბიგბორდი</t>
  </si>
  <si>
    <t>02.10.2020-01.11.2020</t>
  </si>
  <si>
    <t>თბილისი / ვარკეთილის მეტროს მიმდებარედ</t>
  </si>
  <si>
    <t>შპს გაზეთები ალია და კვირის ქრონიკა</t>
  </si>
  <si>
    <t>სარეკლაქმო ბანერი განთავსება ვებ-გვერდზე alia.ge  ზომა 200*260 100% ჩვენებიტ მთავარ გვერდზე</t>
  </si>
  <si>
    <t>ნიუსების განთავსება ვებ-გვერდზე alia.ge დღეში არაუმეტეს სამისა</t>
  </si>
  <si>
    <t>შპს გაზეთი ალიონი</t>
  </si>
  <si>
    <t>საინფორმაციო მომსახურება ვებ.გვერდზე - www.alioni.ge-ის მარჯვენა მხარეს სარეკლამო ბანერის განთავსება, 300*430 - 100% იანი ჩვენება მთავარ და შიდა გვერდებზე</t>
  </si>
  <si>
    <t>კვ/სმ</t>
  </si>
  <si>
    <t xml:space="preserve">გაზეთი "ალიონი" - ბეჭდური ვერსიო 4 ერთეული პირველი გვერდის 1/4 </t>
  </si>
  <si>
    <t>05.10.2020</t>
  </si>
  <si>
    <t>ი/მ მუხთარ ყურბანოვი ინტერპრესს.ჯი</t>
  </si>
  <si>
    <t>05.10.2020-31.10.2020</t>
  </si>
  <si>
    <t>900*200</t>
  </si>
  <si>
    <t>სარეკლამო ადგილი პოლიტიკური რეკლამისთვის - www.interpress.ge - ბარენი მთავარ და შიდა გვერდებზე</t>
  </si>
  <si>
    <t>საინფორმაციო მომსახურება  - www.interpress.ge -ზე დამკვეთის დავალებიტ ბოლნისის, დმანისის,  წალკის და თეთრიწყაროს მუნიციპალიტეტებში გოგი მეშველიანის მიერ  შეხვედრების ჩატარების დროს ინფორმაციების და ინტერვიუების მომზადება</t>
  </si>
  <si>
    <t>საინფორმაციო მომსახურება შემსრულებლის ვებ.გვერდზე www.interpress.ge-ზე მასალა: ფოტო+ვიდეო+ტექსტი</t>
  </si>
  <si>
    <t>02.10.2020</t>
  </si>
  <si>
    <t>02.10.2020-30.10.2020</t>
  </si>
  <si>
    <t>სარეკლამო მომსახურება (ფორტუნა პლუსი)</t>
  </si>
  <si>
    <t>სარეკლამო მომსახურება</t>
  </si>
  <si>
    <t>სატელევიზიო პოლიტიკური რეკლამა</t>
  </si>
  <si>
    <t>10.08.2020</t>
  </si>
  <si>
    <t>შპს პრაიმ თაიმი</t>
  </si>
  <si>
    <t>01.10.2020-30.10.2020</t>
  </si>
  <si>
    <t>1250*110</t>
  </si>
  <si>
    <t xml:space="preserve">საინფორმაციო მომსახურება შემსრულებლის ვებ-გვერდზე - www.primetime.ge მთავარი  ბანერი N 1;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</si>
  <si>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www.primetime.ge მთავარი  ბანერი N 2; 100 % ჩვენება მტავარ და შიდა გვერდებზე, </t>
  </si>
  <si>
    <t>07.10.2020</t>
  </si>
  <si>
    <t>შპს ედრან</t>
  </si>
  <si>
    <t>07.10.2020-31.10.2020</t>
  </si>
  <si>
    <t>ქ. ბათუმი, ზ. გორგილაძის ქ. N 90-სი განთავსებული სარეკლამო მონიტორის იჯარა</t>
  </si>
  <si>
    <t>01.10.2020-31.12.2020</t>
  </si>
  <si>
    <t xml:space="preserve">საინფორმაციო მომსახურება შემსრულებლის ვებ-გვერდზე - www.commersant.ge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</si>
  <si>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კვირა+</t>
  </si>
  <si>
    <t xml:space="preserve">საინფორმაციო მომსახურება შემსრულებლის ვებ-გვერდზე - www.kvira.ge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</si>
  <si>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 xml:space="preserve">საინფორმაციო მომსახურება შემსრულებლის ვებ-გვერდზე - www.region.kvira.ge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</si>
  <si>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რეპორტიორი</t>
  </si>
  <si>
    <t xml:space="preserve">საინფორმაციო მომსახურება შემსრულებლის ვებ-გვერდზე - www.qartuliazri.ge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</si>
  <si>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 xml:space="preserve">საინფორმაციო მომსახურება შემსრულებლის ვებ-გვერდზე - www.reportiori.ge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</si>
  <si>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აქცენტი ჰოლდინგი</t>
  </si>
  <si>
    <t xml:space="preserve">საინფორმაციო მომსახურება შემსრულებლის ვებ-გვერდზე - www.accentnews.ge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</si>
  <si>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ინფო</t>
  </si>
  <si>
    <t xml:space="preserve">საინფორმაციო მომსახურება შემსრულებლის ვებ-გვერდზე - www.info9.ge  - მდამკვეთის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</si>
  <si>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ინფონიუსი</t>
  </si>
  <si>
    <t xml:space="preserve">საინფორმაციო მომსახურება შემსრულებლის ვებ-გვერდზე - www.newspress.ge  - 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</si>
  <si>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სივრცეები</t>
  </si>
  <si>
    <t>1000*200</t>
  </si>
  <si>
    <t xml:space="preserve">საინფორმაციო მომსახურება შემსრულებლის ვებ-გვერდზე - www.spnews.ge ბანერი N A ;  100 % ჩვენება მთავარ და შიდა გვერდებზე, </t>
  </si>
  <si>
    <t xml:space="preserve">საინფორმაციო მომსახურება შემსრულებლის ვებ-გვერდზე - www.primetime.ge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</si>
  <si>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პოსტალიონი</t>
  </si>
  <si>
    <t>930*100</t>
  </si>
  <si>
    <t xml:space="preserve">საინფორმაციო მომსახურება შემსრულებლის ვებ-გვერდზე - www.infopostalioni.com  მთვარი ბანერი  100 % ჩვენება მტავარ და შიდა გვერდებზე, </t>
  </si>
  <si>
    <t>შპს ივ-ეტა</t>
  </si>
  <si>
    <t xml:space="preserve">საინფორმაციო მომსახურება შემსრულებლის ვებ-გვერდზე - www.tiflisnews.ge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</si>
  <si>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პირველი</t>
  </si>
  <si>
    <t xml:space="preserve">საინფორმაციო მომსახურება შემსრულებლის ვებ-გვერდზე - www.pia.ge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</si>
  <si>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ექსკლუზივნიუსი EXCLUSIVE NEWS</t>
  </si>
  <si>
    <t>საინფორმაციო მომსახურება შემსრულებლის ვებ-გვერდზე - www.exclusivenews.ge  -  -დამკვეთის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</si>
  <si>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ონგოუ</t>
  </si>
  <si>
    <t>საინფორმაციო მომსახურება შემსრულებლის ვებ-გვერდზე - www.ongo.ge  -დამკვეთის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</si>
  <si>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ახალი ამბების სააგენტო კაუკასუსნიუსი</t>
  </si>
  <si>
    <t>საინფორმაციო მომსახურება შემსრულებლის ვებ-გვერდზე - www.epn.ge  - www.expressnews.com.ge - www.expressnews.ge -დამკვეთის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</si>
  <si>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31.07.2020</t>
  </si>
  <si>
    <t>შპს ჯორჯია თუდეი</t>
  </si>
  <si>
    <t>1000*120</t>
  </si>
  <si>
    <t xml:space="preserve">საინფორმაციო მომსახურება შემსრულებლის ვებ-გვერდზე - www.georgiatoday.ge მთავარი ბანერი 100 % ჩვენება მთავარ და შიდა გვერდებზე, </t>
  </si>
  <si>
    <t>შპს ნსპ.გე</t>
  </si>
  <si>
    <t>საინფორმაციო მომსახურება შემსრულებლის ვებ-გვერდზე - www.nsp.ge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</si>
  <si>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ახალი ამბები</t>
  </si>
  <si>
    <t>საინფორმაციო მომსახურება შემსრულებლის ვებ-გვერდზე - www.ipn.ge  - დამკვეთის მიერ გამოგზავნილი ინფორმაციის სრული განთავსება ტვეში არაუმეტეს 15-ჯერ; მასალა: ფოტო+ვიდეო+ტექსტი</t>
  </si>
  <si>
    <t>საინფორმაციო მომსახურება შემსრულებლის ვებ-გვერდზე - www.ipn.ge  - დამკვეთის ღონისძიების ფოტო გადაღება და გავრცელება;</t>
  </si>
  <si>
    <t>საინფორმაციო მომსახურება შემსრულებლის ვებ-გვერდზე - www.ipn.ge  - დამკვეთის საინტერესო თემების შესახებ ინტერვიუების და კომნტარების მომზადება და გავრცელება</t>
  </si>
  <si>
    <t>შპს მედიაცენტრი მთავარი</t>
  </si>
  <si>
    <t>საინფორმაციო მომსახურება შემსრულებლის ვებ-გვერდზე - www.mcm.ge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</si>
  <si>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ა.ა.ი.პ. კავშირი პრესა-საქართველო</t>
  </si>
  <si>
    <t>საინფორმაციო მომსახურება შემსრულებლის ვებ-გვერდზე - www.for.ge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</si>
  <si>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მედია სახლი ჯი-ეიჩ-ენი</t>
  </si>
  <si>
    <t>საინფორმაციო მომსახურება შემსრულებლის ვებ-გვერდზე - www.ghn.ge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</si>
  <si>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აირეგიონი</t>
  </si>
  <si>
    <t>საინფორმაციო მომსახურება შემსრულებლის ვებ-გვერდზე - www.ipress.ge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</si>
  <si>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www.ibusiness.ge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</si>
  <si>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www.iregions.ge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</si>
  <si>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www.imtavroba.ge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</si>
  <si>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მარშალპრეს.ჯი</t>
  </si>
  <si>
    <t>საინფორმაციო მომსახურება შემსრულებლის ვებ-გვერდზე - www.marshalpress.ge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</si>
  <si>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Front News</t>
  </si>
  <si>
    <t>სარეკლამო ადგილი პოლიტიკური რეკლამისთვის - www.frontnews.ge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</si>
  <si>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ლიდერი ექსპრეს-ინფო</t>
  </si>
  <si>
    <t>სარეკლამო ადგილი პოლიტიკური რეკლამისთვის - www.lid.ge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</si>
  <si>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30.07.2020</t>
  </si>
  <si>
    <t>514*128</t>
  </si>
  <si>
    <t xml:space="preserve">საინფორმაციო მომსახურება შემსრულებლის ვებ-გვერდზე - www.tiflisnews.ge - მთვარი ბანერი 100 % ჩვენება მტავარ და შიდა გვერდებზე, </t>
  </si>
  <si>
    <t>728*90</t>
  </si>
  <si>
    <t xml:space="preserve">საინფორმაციო მომსახურება შემსრულებლის ვებ-გვერდზე - www.kvira.ge და www.region.kvira.ge - ბანერი N 1 ;  100 % ჩვენება მთავარ და შიდა გვერდებზე, </t>
  </si>
  <si>
    <t>325*250</t>
  </si>
  <si>
    <t xml:space="preserve">საინფორმაციო მომსახურება შემსრულებლის ვებ-გვერდზე - www.kvira.ge და www.region.kvira.ge - ბანერი N 2 ;  100 % ჩვენება მთავარ და შიდა გვერდებზე, </t>
  </si>
  <si>
    <t>სარეკლამო მომსახურება შემსრულებლის FACEBOOK გვერდებზე</t>
  </si>
  <si>
    <t>950*150</t>
  </si>
  <si>
    <t xml:space="preserve">საინფორმაციო მომსახურება შემსრულებლის ვებ-გვერდზე - www.for.ge ბანერი N26 ; 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</si>
  <si>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www.pia.ge  და www.dijest.pia.ge - N 1  ბანერი  100 % ჩვენება მტავარ და შიდა გვერდებზე, </t>
  </si>
  <si>
    <t>1285*100</t>
  </si>
  <si>
    <t xml:space="preserve">საინფორმაციო მომსახურება შემსრულებლის ვებ-გვერდზე - www.ipress.ge A 1 - ბანერი  ;  100 % ჩვენება მთავარ და შიდა გვერდებზე, </t>
  </si>
  <si>
    <t>768*120</t>
  </si>
  <si>
    <t xml:space="preserve">საინფორმაციო მომსახურება შემსრულებლის ვებ-გვერდზე - www.ipress.ge A 5 - ბანერი  ;  100 % ჩვენება მთავარ და შიდა გვერდებზე, </t>
  </si>
  <si>
    <t xml:space="preserve">საინფორმაციო მომსახურება შემსრულებლის ვებ-გვერდზე - www.ibusiness.ge  - www.imtavroba.ge - www.iregions.ge  A 1 - ბანერი  ; 100 % ჩვენება მთავარ და შიდა გვერდებზე, </t>
  </si>
  <si>
    <t xml:space="preserve">საინფორმაციო მომსახურება შემსრულებლის ვებ-გვერდზე - www.ibusiness.ge  - www.imtavroba.ge - www.iregions.ge  A 5 - ბანერი  ; 100 % ჩვენება მთავარ და შიდა გვერდებზე, </t>
  </si>
  <si>
    <t>770*110</t>
  </si>
  <si>
    <t xml:space="preserve">საინფორმაციო მომსახურება შემსრულებლის ვებ-გვერდზე - www.accentnews.ge  -  ბანერი A 1 100 %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</si>
  <si>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www.accentnews.ge - ბანერი A 3 100 % ჩვენება მტავარ და შიდა გვერდებზე, </t>
  </si>
  <si>
    <t>578*120</t>
  </si>
  <si>
    <t xml:space="preserve">საინფორმაციო მომსახურება შემსრულებლის ვებ-გვერდზე - www.newspress.ge  -   ბანერი სლაიდის ქვემოტ  100 % ჩვენება მტავარ და შიდა გვერდებზე, </t>
  </si>
  <si>
    <t xml:space="preserve">სარეკლამო ადგილი პოლიტიკური რეკლამისთვის - www.lid.ge N 1 ბანერი 100% ჩვენება მტავარ და შიდა გვერდებზე </t>
  </si>
  <si>
    <t xml:space="preserve">საინფორმაციო მომსახურება შემსრულებლის ვებ-გვერდზე - www.mcm.ge - მთვარი ბანერი 100 % ჩვენება მტავარ და შიდა გვერდებზე, </t>
  </si>
  <si>
    <t>650*135</t>
  </si>
  <si>
    <t xml:space="preserve">საინფორმაციო მომსახურება შემსრულებლის ვებ-გვერდზე - www.nsp.ge -  ბანერი ვიდეო გალერეისა და მტავარი სიახლეების ტოპ-სამეულს შორის; 100 % ჩვენება მტავარ და შიდა გვერდებზე, </t>
  </si>
  <si>
    <t>976*90</t>
  </si>
  <si>
    <t xml:space="preserve">საინფორმაციო მომსახურება შემსრულებლის ვებ-გვერდზე - www.ongo.ge - მთვარი ბანერი 100 % ჩვენება მტავარ და შიდა გვერდებზე, </t>
  </si>
  <si>
    <t>22.09.2020-22.10.2020</t>
  </si>
  <si>
    <t>სარეკლამო გაზეთების ბეჭდვა</t>
  </si>
  <si>
    <t>ფ/პ პავლე ბათმანაშვილი</t>
  </si>
  <si>
    <t>03001000172</t>
  </si>
  <si>
    <t>01.09.2020-31.10.2020</t>
  </si>
  <si>
    <t>დაბა აბასთუმანი, ასათიანის ქ.17-ა</t>
  </si>
  <si>
    <t>შპს აუთდორ.ჯი</t>
  </si>
  <si>
    <t>27/09/2020 - 20/11/2020</t>
  </si>
  <si>
    <t>თბილისი - დიღომი გელოვანის გამზ. მათე მოტორსის მიმდებარედ</t>
  </si>
  <si>
    <t>თბილისი - დიდუბე მარცხენა სანაპირო. გუდაუთის ქუჩის ასახვევთან</t>
  </si>
  <si>
    <t>თბილისი - დიდუბე მარცხენა სანაპირო ელიავას ბაზრობამდე კანარგოსთან</t>
  </si>
  <si>
    <t>თბილისი - ჩუღურეთი მარცხენა სანაპირო   თავდაცვის სამინისტროს ასახვევთან</t>
  </si>
  <si>
    <t xml:space="preserve">თბილისი - ჩუღურეთი მარცხენა სან მარჯანიშვილის ხიდთან </t>
  </si>
  <si>
    <t>თბილისი - ჩუღურეთი მარცხენა სანაპ წმინდა ნიკოლოზის ეკლესიასთან შუქნიშანთან</t>
  </si>
  <si>
    <t>თბილისი - ვაკე-საბურთალო ვაკე-საბურთალო II ვერტიკალური (თამარშვილის ქ.)</t>
  </si>
  <si>
    <t>თბილისი - ვერა ელბაქიძე აღმართი ჯავახიშვილის ქ. 12-ის მოპირდაპირედ)</t>
  </si>
  <si>
    <t>თბილისი - ჩუღურეთი თამარ მეფის გამზირი კლარა ცეტკინის გადაკვეთა</t>
  </si>
  <si>
    <t>თბილისი - ვაკე ვერეს ხეობა შუა (გვირაბის მიმდ.)</t>
  </si>
  <si>
    <t xml:space="preserve">თბილისი - ვაკე ვერეს ხეობა ვაკე-საბურთალოდან მიმავალი </t>
  </si>
  <si>
    <t>თბილისი - ვაკე ვარაზისხევი უნივერსიტეტის მიმდებარედ</t>
  </si>
  <si>
    <t>თბილისი - საბურთალო პეკინი  ბუკიას ბაღის მოპირდაპირედ</t>
  </si>
  <si>
    <t>თბილისი - ვაკე-საბ ქავთარაძის ქ (ჯიქიას და მაღლივის გადასახვევთან)</t>
  </si>
  <si>
    <t>თბილისი - საბურთალო ალ.ყაზბეგის გამზ. 47 შანხაის შესახვევის მოპირდაპირედ</t>
  </si>
  <si>
    <t>თბილისი - საბურთალო ნუცუბიძის და ასათიანის ქუჩების გადაკვეთასთან</t>
  </si>
  <si>
    <t>თბილისი - საბურთალო კანდელაკის ქ.</t>
  </si>
  <si>
    <t>თბილისი - საბურთალო სააკაძის მოედნის მიმდებარედ. გოთუას ქ-ის ჩასახვევთან</t>
  </si>
  <si>
    <t>თბილისი - დიდუბე წერეთლის გამზ. სამთო ქიმიასთან</t>
  </si>
  <si>
    <t>თბილისი - ნაძალადევი ერისთავის ქ. დიდუბის მეტროს უკანა ამოსასვლელი</t>
  </si>
  <si>
    <t>თბილისი - ჩუღურეთი დადიანის ქ. ქარვასლასთან (გადასასვლელ ხიდამდე)</t>
  </si>
  <si>
    <t>თბილისი - ნაძალადევი დადიანის ქ. გადასასვლელ ხიდამდე</t>
  </si>
  <si>
    <t>თბილისი - ნაძალადევი მეტრო ღრმაღელეს მიმდებარედ</t>
  </si>
  <si>
    <t>რეგიონი - ბაკურიანი ბაკურიანი (დიდველი-ტატრის გზა) ლუკოილთან (ცენტრალური გზა)</t>
  </si>
  <si>
    <t>რეგიონი - ბაკურიანი ბაკურიანი (25-იანები)</t>
  </si>
  <si>
    <t>რეგიონი - ქობულეთი ქობულეთი ლუკოილის აგს-თან</t>
  </si>
  <si>
    <t>რეგიონი - ქობულეთი ქობულეთი ბობოყვათის გადასახვევთან</t>
  </si>
  <si>
    <t>რეგიონი - მახინჯაური მახინჯაური მეგრულ-ლაზურ რესტორანთან</t>
  </si>
  <si>
    <t>რეგიონი - ბათუმი  ბათუმი ჭადრაკისსასახლესთან</t>
  </si>
  <si>
    <t>რეგიონი - ბათუმი  ბათუმი გოგებაშვილის ქ. პორტთან</t>
  </si>
  <si>
    <t>რეგიონი - ბათუმი  ბათუმი "ბათუმი პლაზა"-სთან</t>
  </si>
  <si>
    <t>რეგიონი - ბათუმი  ბათუმი ერა/ჯავახიშვილი (გორგილაძე/ჯავახიშვილი)</t>
  </si>
  <si>
    <t>რეგიონი - ბათუმი  ათუმი აღმაშენებლის ქ. კვლევით ინსტ-თან (ბაზრობისკენ)</t>
  </si>
  <si>
    <t>რეგიონი - ბათუმი  ბათუმი აბუსერიძის ქ. საპატრულოსთან</t>
  </si>
  <si>
    <t>რეგიონი - გონიო გონიოჰაიდარას რესტორანთან (ცენტრალური მაგისტრალი)</t>
  </si>
  <si>
    <t>რეგიონი - ბათუმი  ბათუმი ბაგრატიონისა და აეროპორტის გზატკ-ის კვეთა</t>
  </si>
  <si>
    <t>რეგიონი - აბაშა შესასვლელი ფოთის მხრიდან</t>
  </si>
  <si>
    <t>რეგიონი - ქუთაისი რუსთაველი შარტავას კვეთა (ჭავჭავაძის გამზ. გორის ქუჩის დასაწყისთან)</t>
  </si>
  <si>
    <t>რეგიონი - ქუთაისი რუსთაველის გამზ. კიკვიძის სკვერთან</t>
  </si>
  <si>
    <t>რეგიონი - ქუთაისი რუსთაველის გამზ. პოპულის წინ (რუსთ ველის გამზ. ხარისხის სახლთან)</t>
  </si>
  <si>
    <t>რეგიონი - ქუთაისი რუსთაველის გამზ. კინო გამარჯვებასთან (გამარჯვების მოედანზე)</t>
  </si>
  <si>
    <t>რეგიონი - ბოლნისი ცენტრალური გზა გამყოფ ზოლში</t>
  </si>
  <si>
    <t>რეგიონი - ქუთაისი რუსთაველის ქ. 16-სართულიანთან (თამარ მეფის ქ. 16 სართულიათან)</t>
  </si>
  <si>
    <t xml:space="preserve">რეგიონი - სტეფანწმინდა ცენტრი (გერგეთის ასახვევთან) II </t>
  </si>
  <si>
    <t>რეგიონი - სტეფანწმინდა სტეფანწმინდისკენ მიმავალი გზა ვარდისუბანი</t>
  </si>
  <si>
    <t>რეგიონი - ყვარელი შესასვლელი თბილისიდან</t>
  </si>
  <si>
    <t>რეგიონი - ყვარელი გამოსასვლელი თბილისისკენ</t>
  </si>
  <si>
    <t>რეგიონი - ყვარელი ჭავჭავაძის ქ. 34 საქართველოს ბანკთან</t>
  </si>
  <si>
    <t>რეგიონი - ჩალაუბანი ცენტრალური გზა (ჩალაუბნის ტეკი)</t>
  </si>
  <si>
    <t>რეგიონი - ცაგერი ცენტრი გამგეობასთან</t>
  </si>
  <si>
    <t>რეგიონი - წითელი ხიდი საზღვართან 1</t>
  </si>
  <si>
    <t>რეგიონი - გარდაბანი ცენტრალური გზა კორპუსებთან</t>
  </si>
  <si>
    <t>თბილისი - გლდანი გლდანის ხიდთან დიღომი-გლდანის მაგისტრალი გლდანიდან (ბ)</t>
  </si>
  <si>
    <t xml:space="preserve">თბილისი - გლდანი გლდანი ხიზანიშვილის ქ. I-III მკრ-ს შორის </t>
  </si>
  <si>
    <t>თბილისი - ისანი ქეთევან წამებულის გამზ. და შავი ზღვის ქ-ის კვეთა (შავი ზღვის ქ-ის ბოლოში)</t>
  </si>
  <si>
    <t>თბილისი - ისანი ნავთლუღის ბაზარი</t>
  </si>
  <si>
    <t>თბილისი - სამგორი ჯავახეთის ქ. ვარკეთილის მეტრომდე</t>
  </si>
  <si>
    <t>თბილისი - სამგორი კახეთის გზატკეცილი  ორხევის ხიდთან</t>
  </si>
  <si>
    <t>თბილისი - ლილო ლილო ბაზრობასთან</t>
  </si>
  <si>
    <t>თბილისი - ვაკე ჭავჭავაძის გამზ. ვაკის პარკის მიმდ. უცხო ენების პირდაპირ</t>
  </si>
  <si>
    <t>თბილისი - ვაკე თამარაშვილის ქ. ვისოლის ა/გ-თან</t>
  </si>
  <si>
    <t>თბილისი - დიღომი აღმაშენებლის ხეივ-ის დასაწყ. "უშბას" მიმდ</t>
  </si>
  <si>
    <t>თბილისი - საბურთალო გმირთა მოედანი,ხიდის პარაპეტი ტელევიზიის მხარე</t>
  </si>
  <si>
    <t>თბილისი - გლდანი  ახმეტელის თეატრის მიმდ</t>
  </si>
  <si>
    <t>თბილისი - დიდუბე წერეთლის გამზ. #23 საჯინიბოს გვერდზე (პანთეონთან)</t>
  </si>
  <si>
    <t>თბილისი - დიდუბე თ.მღვდლის ქ. ბავშვთა სამყაროს მიმდ.</t>
  </si>
  <si>
    <t>თბილისი - დიდუბე ვახუშტის ხიდის მიმდ საცხ სახლის კედელზე აგლაძის ქ-თან</t>
  </si>
  <si>
    <t>თბილისი - მთაწმინდა მარჯვენა სანაპირო 9 მარტის სკვერთან ძველ სახლთან</t>
  </si>
  <si>
    <t>თბილისი - დიდუბე ელიავას ბაზრობის მიმდ (მტკვრის მხარე)</t>
  </si>
  <si>
    <t>თბილისი - ვაკე საბურთალო-ვაკე I (თამარაშვილის ქ.)</t>
  </si>
  <si>
    <t>თბილისი - ვაკე ჭავჭავაძის გამზირი ვაკის პარკის მოპირდაპირედ</t>
  </si>
  <si>
    <t>თბილისი - ვაკე ჭავჭავაძის გამზ. ვაკის პარკთან</t>
  </si>
  <si>
    <t>თბილისი - ვაკე ყიფშიძის ქ.</t>
  </si>
  <si>
    <t>თბილისი - ვაკე ჭავჭავაძის გამზ. თურქეთის საელჩოს მოპირდაპირედ</t>
  </si>
  <si>
    <t>თბილისი - ვაკე აბაშიძის ქუჩა მისონის მოპირდაპირედ მრგვალი ბაღისკენ</t>
  </si>
  <si>
    <t>თბილისი - საბურთალო პეკინის გამზ. მიცკევიჩის კვეთა</t>
  </si>
  <si>
    <t>თბილისი - საბურთალო ვაჟა-ფშაველას გამზ. 26 სამედიცინოს მოპირდაპირედ (შუქნიშანთან)</t>
  </si>
  <si>
    <t>თბილისი - საბურთალო ვაჟა-ფშაველას და ქავთარაძის კუთხე ძეგლთან</t>
  </si>
  <si>
    <t>თბილისი - საბურთალო ალ.ყაზბეგის გამზ. წითელ ბაღთან</t>
  </si>
  <si>
    <t xml:space="preserve">თბილისი - საბურთალო ალ.ყაზბეგის გამზ. კუტუზოვის შემდეგ </t>
  </si>
  <si>
    <t>თბილისი - ისანი-სამგორი მოსკოვის გამზ. დასაწყისი ჯავახეთის ქ-ის მიმდებარედ</t>
  </si>
  <si>
    <t>თბილისი - ისანი-სამგორი ვაზისუბანი, თ.დავითაიას ქ. პოლიციის მიმდებარედ</t>
  </si>
  <si>
    <t>თბილისი - სამგორი კახეთის გზატკეცილი აეროპორტთან (ვარკეთილის ჩასახვევის შემდეგ)</t>
  </si>
  <si>
    <t>თბილისი - სამგორი კახეთის გზატკეცილი  აეროპორტის გადასახვევი</t>
  </si>
  <si>
    <t>თბილისი - კრწანისი გორგასლის მოედანი ორთაჭალა კრწანისისკენ</t>
  </si>
  <si>
    <t>თბილისი - კრწანისი გორგასლის მოედანი ორთაჭალა კრწანისიდან</t>
  </si>
  <si>
    <t>თბილისი - კრწანისი გორგასლის მოედანი ორთაჭალა გულუას ქ-დან (კრწანისისკენ)</t>
  </si>
  <si>
    <t>თბილისი - ვაკე ბაგები ტეკთან წყნეთიდან</t>
  </si>
  <si>
    <t>თბილისი - ვაკე წყნეთის გზა წყნეთისკენ</t>
  </si>
  <si>
    <t>თბილისი - ვაკე წყნეთი პოპულთან (ბაზართან)</t>
  </si>
  <si>
    <t>თბილისი - მთაწმინდა-კრწანისი შინდისი წავკისის გადასახვევი</t>
  </si>
  <si>
    <t>თბილისი - მთაწმინდა-კრწანისი ტაბახმელა გამგეობასთან</t>
  </si>
  <si>
    <t>თბილისი - მთაწმინდა-კრწანისი კოჯორი ცენტრი</t>
  </si>
  <si>
    <t>თბილისი - ისანი ავლაბრის მოედანი ბაზისბანკის მიმდ</t>
  </si>
  <si>
    <t>თბილისი - ისანი მარცხენა სანაპირო  ბარათაშვილის ხიდის ასახვევში ისანი</t>
  </si>
  <si>
    <t>თბილისი - კრწანისი მარცხენა სანაპირო ორთაჭალჰესთან სოკარის ოფისთან მარჯვენა</t>
  </si>
  <si>
    <t>თბილისი - კრწანისი მარცხენა სანაპირო ორთაჭალჰესთან სოკარის ოფისთან მარცხენა</t>
  </si>
  <si>
    <t>თბილისი - მთაწმინდა ამაღლების ქ. ივანიშვილის სახლთან (წავკისი-კოჯრის გზა მშენებარე სასტ.-ს მიმდ.)</t>
  </si>
  <si>
    <t>თბილისი - დიღომი აღმაშენებლის ხეივანი თბილისის მიმართულებით სასოფლო სამეურნ. ინსტ-ის შემდეგ</t>
  </si>
  <si>
    <t>თბილისი - საბურთალო ნუცუბიძის ქ. III მ/რ-ის ასახვევთან (მარცხენა)</t>
  </si>
  <si>
    <t>რეგიონი - მარნეული/წითელი ხიდი საზღვართან 2</t>
  </si>
  <si>
    <t>რეგიონი - ხაშური შესასვლელი თბილისიდან (ცენტრ.გზა აგს-თან)</t>
  </si>
  <si>
    <t>რეგიონი - სიღნაღი სიღნაღი ეკა ბეჟანიშვილის 24</t>
  </si>
  <si>
    <t xml:space="preserve">რეგიონი - გარდაბანი შესასვლელი </t>
  </si>
  <si>
    <t>რეგიონი - აბაშა სამტრედიის მხრიდან მოსახვევში  (ცენტრალური გზა სამრედიის მხრიდან)</t>
  </si>
  <si>
    <t>რეგიონი - გორი სტადიონთან   მარცხენა  (ავტოსადგურთან)</t>
  </si>
  <si>
    <t>რეგიონი - გრიგოლეთი ბათუმი-ფოთის გზაჯვარედინი</t>
  </si>
  <si>
    <t>რეგიონი - გრიგოლეთი ფოთი-თბილისის გზაჯვარედინი</t>
  </si>
  <si>
    <t>რეგიონი - საგარეჯო გურჯაანი, ბაკურციხე, ცენტრალური გზა</t>
  </si>
  <si>
    <t>რეგიონი - გურჯაანი ავტო სადგურის მიმდებარედ</t>
  </si>
  <si>
    <t>რეგიონი - დუშეთი ბაზალეთის გადასახვევი (დუშეთის ტრასა)</t>
  </si>
  <si>
    <t>რეგიონი - ზესტაფონი ქალაქში ხიდთან (ქალაქის შემოსასვლელი)</t>
  </si>
  <si>
    <t>რეგიონი - ზესტაფონი სვირის გადასახვევი (ქალაქის შემოსასვლელი)</t>
  </si>
  <si>
    <t>რეგიონი - ადიგენი ადიგენი</t>
  </si>
  <si>
    <t xml:space="preserve">რეგიონი - ზუგდიდი კოლხიდას გადასახვევი (ცენტრ.გზა ჩაის ფაბრიკა)
</t>
  </si>
  <si>
    <t>რეგიონი - ადიგენი სოფ.ბენარა ცენტრ.გზა ქ.ადიგენის გადასახვევის მიმდებარედ</t>
  </si>
  <si>
    <t xml:space="preserve">რეგიონი - პატარძეული  ცენტრალური გზა </t>
  </si>
  <si>
    <t>რეგიონი - ნინოწმინდა შესასვლელი თბილისის მხრიდან</t>
  </si>
  <si>
    <t>რეგიონი - საგარეჯო შესასვლელი საგარეჯოს მხრიდან</t>
  </si>
  <si>
    <t xml:space="preserve">რეგიონი - ზუგდიდი გამსახურდიას 13 </t>
  </si>
  <si>
    <t>რეგიონი - თელავი ბაზრის მიმდებარედ</t>
  </si>
  <si>
    <t>რეგიონი - ლანჩხუთი შესასვლელი თბილისის მხრიდან</t>
  </si>
  <si>
    <t>რეგიონი - ლანჩხუთი შესასვლელი ბათუმის მხრიდან</t>
  </si>
  <si>
    <t>რეგიონი - ლენტეხი საპატრულოსთან</t>
  </si>
  <si>
    <t>რეგიონი - მარნეული რუსთაველის და აღმაშ-ის ქუჩების კვეთა (ქალაქის ცენტრი (წრიული)) 2</t>
  </si>
  <si>
    <t>რეგიონი - მარნეული რუსთაველის და აღმაშ-ის ქუჩების კვეთა (ქალაქის ცენტრი (წრიული)) 3</t>
  </si>
  <si>
    <t>რეგიონი - მარნეული რუსთაველის და აღმაშ-ის ქუჩების კვეთა (ქალაქის ცენტრი (წრიული)) 1</t>
  </si>
  <si>
    <t>რეგიონი - მარნეული რუსთაველის ქ. გამგეობასთან</t>
  </si>
  <si>
    <t>რეგიონი - მესტია მესტია (შესასვლელი)</t>
  </si>
  <si>
    <t>რეგიონი - ამბროლაური ცენტრალური მოედანი (მარცხენა)</t>
  </si>
  <si>
    <t>რეგიონი - მცხეთა  მოედანი ხიდთან</t>
  </si>
  <si>
    <t>რეგიონი - მცხეთა მცხეთა, მოედანი ხიდის მიმდებარედ</t>
  </si>
  <si>
    <t>რეგიონი - ოზურგეთი გამარჯვების მოედანზე</t>
  </si>
  <si>
    <t>რეგიონი - ოზურგეთი გამგეობის მიმდებარედ მარცხენა (გამგეობის წინ)</t>
  </si>
  <si>
    <t>რეგიონი - ონი ცენტრი ხიდთან (მოედანთან)</t>
  </si>
  <si>
    <t>რეგიონი - ონი ცენტრი ბაზართან</t>
  </si>
  <si>
    <t>რეგიონი - სადახლო საზღვართან II</t>
  </si>
  <si>
    <t>რეგიონი - ანანური ანანურის ციხესთან</t>
  </si>
  <si>
    <t>რეგიონი - სამტრედია შესასვლელი ბათუმიდან (ქალაქის შესასვლელი დაფნარის მხრიდან)</t>
  </si>
  <si>
    <t>რეგიონი - სამტრედია შესასვლელი თბილისიდან</t>
  </si>
  <si>
    <t>რეგიონი - სამტრედია რესტორან ”სამტრედიის” გვერდით</t>
  </si>
  <si>
    <t>რეგიონი - საჩხერე ბაზრის მიმდებარედ</t>
  </si>
  <si>
    <t>რეგიონი - საჩხერე კულტურის სახლთან (გამგეობასთან)</t>
  </si>
  <si>
    <t>რეგიონი - სენაკი ბაზრის სახურავი 3</t>
  </si>
  <si>
    <t>რეგიონი - სენაკი ბაზრის შესასვლელი</t>
  </si>
  <si>
    <t>რეგიონი - სენაკი ბაზრის სახურავი 4</t>
  </si>
  <si>
    <t>რეგიონი - ურეკი  წყალწმინდის საპატრულო პუნქტის მიმდებარედ</t>
  </si>
  <si>
    <t>რეგიონი - ფოთი აღმაშენებლის ქ. სატვირთო რკინიგზის მიმდებარედ</t>
  </si>
  <si>
    <t>რეგიონი - ფოთი სამეგრელოს მოედანი სავაჭრო ცენტრის სახურავი მარცხენა</t>
  </si>
  <si>
    <t>რეგიონი - ფოთი სამეგრელოს მოედანი სავაჭრო ცენტრის სახურავი მარჯვენა</t>
  </si>
  <si>
    <t>რეგიონი - ახალციხე შესასვლელი</t>
  </si>
  <si>
    <t>რეგიონი - ქუთაისი ჭავჭავაძე-ნიკეა თბილისისკენ მარჯვენა (მინისტარის ქარხნის წინ)</t>
  </si>
  <si>
    <t>რეგიონი - ქუთაისი  ჭავჭავაძის გამზ. საფეხბურთო სტადიონთან მარცხენა</t>
  </si>
  <si>
    <t>რეგიონი - ქუთაისი ჭავჭავაძის გამზ. საფეხბურთო სტადიონთან შუა</t>
  </si>
  <si>
    <t>რეგიონი - ხაშური სტალინის ქ. 145, ბ/გ სადგურის ლუკოილის მიმ.</t>
  </si>
  <si>
    <t>რეგიონი - ხაშური ხაშური, ცენტრალური მაგისტრალი</t>
  </si>
  <si>
    <t>რეგიონი - ხაშური ლუკოილის მოპირდაპირედ</t>
  </si>
  <si>
    <t>რეგიონი - ფოთი ბათუმიდან შესასვლელი</t>
  </si>
  <si>
    <t>რეგიონი - მარნეული/სადახლო საზღვართან</t>
  </si>
  <si>
    <t>თბილისი - დიღომი დიდი დიღმის გადასახვევთან</t>
  </si>
  <si>
    <t>თბილისი - დიღომი აღმაშენებლის ხეივ.პირველი მოსახვევი თბილისის მხრიდან</t>
  </si>
  <si>
    <t>თბილისი - დიღომი აღმაშენებლის ხეივანი თბილისიდან პირველ მოსახვევთან (გასასვლელი)</t>
  </si>
  <si>
    <t>თბილისი - დიღომი აღმაშენებლის ხეივანი აღმაშენებლის ძეგლსა და დროშას შორის ქალაქისკენ</t>
  </si>
  <si>
    <t xml:space="preserve">თბილისი - მარჯვენა სანაპირო მარჯვენა სანაპირო ჯეოსელის ოფისთან </t>
  </si>
  <si>
    <t>თბილისი - მარჯვენა სანაპირო მარჯვენა სანაპირო, თამარ მეფის ხიდის მიმდებარედ</t>
  </si>
  <si>
    <t>თბილისი - მარჯვენა სანაპირო მარჯვენა სანაპირო რესტორან არაგვის მიმდებარედ</t>
  </si>
  <si>
    <t>თბილისი - აეროპორტი მელაანის ქ. #18-ის მიმდ</t>
  </si>
  <si>
    <t>თბილისი - კახეთის გზადკეცილი კახეთის გზატკეცილი მ/ს სამგორთან</t>
  </si>
  <si>
    <t>თბილისი - ვაკე-საბურთალო ვაჟა-ფშაველას გამზ. დელისის მიმდებარედ ნუცუბიძის ასახვევის მოპირდაპირედ</t>
  </si>
  <si>
    <t>საბურთალო კოსტავას ქ, ტექნ. უნივერსიტეტის მოპირდაპირედ</t>
  </si>
  <si>
    <t>მარცხენა სანაპირო მარცხენა სანაპირო დინამო არენას ასახვევში (სტადიონის ასახვევთან)</t>
  </si>
  <si>
    <t>ფონიჭალა გორგასლის ქ. რუსთავი მარნეულის გასაყარი თბილისიდან</t>
  </si>
  <si>
    <t xml:space="preserve"> საბურთალო ვაჟა-ფშაველას რესპუბლიკურის ასახვევამდე მარცხნივ (მ/ს სამედიცინოს ზედა ამოსასვლელთან)</t>
  </si>
  <si>
    <t xml:space="preserve"> საბურთალო ნუცუბიძის ქ. საბაგიროსთან</t>
  </si>
  <si>
    <t>ბაგები ბაგები ტეკთან წყნეთისკენ</t>
  </si>
  <si>
    <t>მარცხენა სანაპირო მარცხენა სანაპირო სტამბის მიმდებარედ</t>
  </si>
  <si>
    <t>ვაკე თამარაშვილის ქ. წერეთლის ასახვევთან</t>
  </si>
  <si>
    <t>პლეხანოვი თამარ მეფის გამზირი კინოსტუდიასთან</t>
  </si>
  <si>
    <t>თბილისი - მარჯვენა სანაპირო მარჯვენა სანაპირო 8ა, სასტუმრო სანაპიროსთან</t>
  </si>
  <si>
    <t>თბილისი - დიღომი აღმაშენებლის ხეივანი თბილისი მოლის მიმდებარედ</t>
  </si>
  <si>
    <t>თბილისი - მარცხენა სანაპირო მარცხენა სანაპირო ქსნის ქ.</t>
  </si>
  <si>
    <t>თბილისი - მარჯვენა სანაპირო მარჯვენა სანაპირო ლუკოილის ოფისთან</t>
  </si>
  <si>
    <t>თბილისი - დიდუბე ბავშვთა სამყაროს მიმდ</t>
  </si>
  <si>
    <t>თბილისი - ფონიჭალა ქვემო ფონიჭალა რუსთავისკენ მიმავალი გზა</t>
  </si>
  <si>
    <t>თბილისი - ვერა მელიქიშვილის გამზ. 10 -ის მიმდებარედ</t>
  </si>
  <si>
    <t>თბილისი - ვერა მელიქიშვილის გამზ. 8, ყაზბეგის კუთხე</t>
  </si>
  <si>
    <t>28,09,2020</t>
  </si>
  <si>
    <t>თბილისი, მელაანი ქ. # 18-ის მიმდებარედ</t>
  </si>
  <si>
    <t>თბილისი/მტკვის მარცხენა სანაპირო,სტამბის მიმდებარედ</t>
  </si>
  <si>
    <t>თბილისი/ მტკვრის მარცხენა სანაპირო ორთაჭალჰესთან-სოკარის ოფისთნ</t>
  </si>
  <si>
    <t>თბილისი აღმაშენებლის ხეივანი, პირველი მოსახვევი თბილისის მხრიდან</t>
  </si>
  <si>
    <t>ქ. რუსთავი მარნეული გასაყარი თბილისიდან გორგასლის ქუჩა</t>
  </si>
  <si>
    <t>06,10,2020</t>
  </si>
  <si>
    <t xml:space="preserve"> სარეკლ ზედაპირი მარცხენა სანაპირო ორთაჭალჰესთან სოკარის ოფისთან მარჯვენა #79ა</t>
  </si>
  <si>
    <t>სარეკლ.ზედაპირი293 06.10.2020 ვაჟა-ფშაველას და ქავთარაძის კუთხე ძეგლთან 10.526მ2</t>
  </si>
  <si>
    <t>სარეკლ.ზედაპირი450 06.10.2020 ბაგები ტეკთან წყნეთიდან16.24მ2</t>
  </si>
  <si>
    <t>სარეკლ.ზედაპირი455 06.10.2020 წყნეთის გზა წყნეთისკენ18მ2</t>
  </si>
  <si>
    <t>სარეკლ.ზედაპირი456 06.10.2020 წყნეთი პოპულთან (ბაზართან)36მ2</t>
  </si>
  <si>
    <t>სარეკლ.ზედაპირი322 06.10.2020 ნუცუბიძის ქ. III მ/რ-ის ასახვევთან (მარცხენა)18მ2</t>
  </si>
  <si>
    <t>05,10,2020</t>
  </si>
  <si>
    <t>სარეკლ.ზედაპირი05.10.2020 293 ვაჟა-ფშაველას და ქავთარაძის კუთხე ძეგლთან10.526მ2</t>
  </si>
  <si>
    <t>სარეკლ.ზედაპირი05.10.2020 306 ალ.ყაზბეგის გამზ. წითელ ბაღთან16.24მ2</t>
  </si>
  <si>
    <t>სარეკლ.ზედაპირი05.10.2020 312 ალ.ყაზბეგის გამზ. კუტუზოვის შემდეგ 18მ2</t>
  </si>
  <si>
    <t>სარეკლ.ზედაპირი05.10.2020 387-1 მოსკოვის გამზ. დასაწყისი ჯავახეთის ქ-ის მიმდებარედ40მ2</t>
  </si>
  <si>
    <t>სარეკლ.ზედაპირი05.10.2020 394 ვაზისუბანი, თ.დავითაიას ქ. პოლიციის მიმდებარედ32.48მ2</t>
  </si>
  <si>
    <t>სარეკლ.ზედაპირი05.10.2020 436 გორგასლის მოედანი ორთაჭალა კრწანისიდან16.24მ2</t>
  </si>
  <si>
    <t>სარეკლ.ზედაპირი05.10.2020 437 გორგასლის მოედანი ორთაჭალა გულუას ქ-დან (კრწანისისკენ)16.24მ2</t>
  </si>
  <si>
    <t>სარეკლ.ზედაპირი05.10.2020 450 ბაგები ტეკთან წყნეთიდან16.24მ2</t>
  </si>
  <si>
    <t>სარეკლ.ზედაპირი05.10.2020 455 წყნეთის გზა წყნეთისკენ18მ2</t>
  </si>
  <si>
    <t>სარეკლ.ზედაპირი05.10.2020 456 წყნეთი პოპულთან (ბაზართან)36მ2</t>
  </si>
  <si>
    <t>სარეკლ.ზედაპირი05.10.2020 463 შინდისი წავკისის გადასახვევი36მ2</t>
  </si>
  <si>
    <t>სარეკლ.ზედაპირი05.10.2020 464 ტაბახმელა გამგეობასთან36მ2</t>
  </si>
  <si>
    <t>სარეკლ.ზედაპირი05.10.2020 465 კოჯორი ცენტრი36მ2</t>
  </si>
  <si>
    <t>სარეკლ.ზედაპირი05.10.2020 78 მარცხენა სანაპირო  ბარათაშვილის ხიდის ასახვევში ისანი18მ2</t>
  </si>
  <si>
    <t>სარეკლ.ზედაპირი05.10.2020 79a მარცხენა სანაპირო ორთაჭალჰესთან სოკარის ოფისთან მარჯვენა18მ2</t>
  </si>
  <si>
    <t>სარეკლ.ზედაპირი05.10.2020 351 ერისთავის ქ. დიდუბის მეტროს უკანა ამოსასვლელი16.24მ2</t>
  </si>
  <si>
    <t>სარეკლ.ზედაპირი05.10.2020 322 ნუცუბიძის ქ. III მ/რ-ის ასახვევთან (მარცხენა)18მ2</t>
  </si>
  <si>
    <t>სარეკლ.ზედაპირი05.10.2020 468 ავლაბრის მოედანი ბაზისბანკის მიმდ54მ2</t>
  </si>
  <si>
    <t>სარეკლ.ზედაპირი05.10.2020 79b მარცხენა სანაპირო ორთაჭალჰესთან სოკარის ოფისთან მარცხენა18მ2</t>
  </si>
  <si>
    <t>სარეკლ.ზედაპირი05.10.2020 9 აღმაშენებლის ხეივანი თბილისის მიმართულებით სასოფლო სამეურნ. ინსტ-ის შემდეგ33.8225მ2</t>
  </si>
  <si>
    <t>სარეკლ.ზედაპირიბაკურიანიბაკურიანი (დიდველი-ტატრის გზა) ლუკოილთან (ცენტრალური გზა)339 36მ2 21.09.2020 ადგილზე</t>
  </si>
  <si>
    <t>სარეკლ.ზედაპირიბაკურიანიბაკურიანი (25-იანები)372 64მ2 21.09.2020 ადგილზე</t>
  </si>
  <si>
    <t>სარეკლ.ზედაპირიქობულეთიქობულეთი ლუკოილის აგს-თანაჭ/440 18მ2 21.09.2020</t>
  </si>
  <si>
    <t>სარეკლ.ზედაპირიქობულეთიქობულეთი ბობოყვათის გადასახვევთანაჭ/441 აბ 36მ2 21.09.2020</t>
  </si>
  <si>
    <t>სარეკლ.ზედაპირიმახინჯაურიმახინჯაური მეგრულ-ლაზურ რესტორანთანაჭ/444 აბ 36მ2 21.09.2020</t>
  </si>
  <si>
    <t>სარეკლ.ზედაპირიბათუმი ბათუმი ჭადრაკისსასახლესთანაჭ/447 18მ2 21.09.2020</t>
  </si>
  <si>
    <t>სარეკლ.ზედაპირიბათუმი ბათუმი გოგებაშვილის ქ. პორტთანაჭ/450 აბ 24მ2 21.09.2020</t>
  </si>
  <si>
    <t>სარეკლ.ზედაპირიბათუმი ბათუმი ერა/ჯავახიშვილი (გორგილაძე/ჯავახიშვილი)აჭ/452 (1-5) 36მ2 21.09.2020</t>
  </si>
  <si>
    <t>სარეკლ.ზედაპირიბათუმი ათუმი აღმაშენებლის ქ. კვლევით ინსტ-თან (ბაზრობისკენ)აჭ/454.1.2 36მ2 21.09.2020</t>
  </si>
  <si>
    <t>სარეკლ.ზედაპირიბათუმი ბათუმი აბუსერიძის ქ. საპატრულოსთანაჭ/455.1.2.3.4 72მ2 21.09.2020</t>
  </si>
  <si>
    <t>სარეკლ.ზედაპირიგონიოგონიოჰაიდარას რესტორანთან (ცენტრალური მაგისტრალი)აჭ/458.1.2 36მ2 21.09.2020</t>
  </si>
  <si>
    <t>სარეკლ.ზედაპირიბათუმი ბათუმი ბაგრატიონისა და აეროპორტის გზატკ-ის კვეთააჭ/460.1.2 36მ2 21.09.2020</t>
  </si>
  <si>
    <t>სარეკლ.ზედაპირიაბაშაშესასვლელი ფოთის მხრიდანრ/1 18მ2 21.09.2020</t>
  </si>
  <si>
    <t>სარეკლ.ზედაპირიქუთაისირუსთაველი შარტავას კვეთა (ჭავჭავაძის გამზ. გორის ქუჩის დასაწყისთან)რ/103 18მ2 21.09.2020</t>
  </si>
  <si>
    <t>სარეკლ.ზედაპირიქუთაისირუსთაველის გამზ. პოპულის წინ (რუსთ ველის გამზ. ხარისხის სახლთან)რ/106 18მ2 21.09.2020</t>
  </si>
  <si>
    <t>სარეკლ.ზედაპირიქუთაისირუსთაველის გამზ. კინო გამარჯვებასთან (გამარჯვების მოედანზე)რ/107 18მ2 21.09.2020</t>
  </si>
  <si>
    <t>სარეკლ.ზედაპირიბოლნისიცენტრალური გზა გამყოფ ზოლშირ/11 აბ 36მ2 21.09.2020 ადგილზე</t>
  </si>
  <si>
    <t>სარეკლ.ზედაპირისტეფანწმინდაცენტრი (გერგეთის ასახვევთან) II რ/112 აბ 36მ2 21.09.2020 ადგილზე</t>
  </si>
  <si>
    <t>სარეკლ.ზედაპირისტეფანწმინდასტეფანწმინდისკენ მიმავალი გზა ვარდისუბანირ/113 18მ2 21.09.2020 ადგილზე</t>
  </si>
  <si>
    <t>სარეკლ.ზედაპირიყვარელიშესასვლელი თბილისიდანრ/114 18მ2 21.09.2020 ადგილზე</t>
  </si>
  <si>
    <t>სარეკლ.ზედაპირიყვარელიგამოსასვლელი თბილისისკენრ/115 18მ2 21.09.2020 ადგილზე</t>
  </si>
  <si>
    <t>სარეკლ.ზედაპირიყვარელიჭავჭავაძის ქ. 34 საქართველოს ბანკთანრ/115-1 18მ2 21.09.2020 ადგილზე</t>
  </si>
  <si>
    <t>სარეკლ.ზედაპირიჩალაუბანიცენტრალური გზა (ჩალაუბნის ტეკი)რ/116 18მ2 21.09.2020 ადგილზე</t>
  </si>
  <si>
    <t>სარეკლ.ზედაპირიცაგერიცენტრი გამგეობასთანრ/118 18მ2 21.09.2020 ადგილზე</t>
  </si>
  <si>
    <t>სარეკლ.ზედაპირიგარდაბანიცენტრალური გზა კორპუსებთანრ/12 აბ 36მ2 21.09.2020 ადგილზე</t>
  </si>
  <si>
    <t>სარეკლ.ზედაპირიმარნეული/წითელი ხიდისაზღვართან 2რ/120 აბ 36მ2 23.09.2020</t>
  </si>
  <si>
    <t>სარეკლ.ზედაპირიხაშურიშესასვლელი თბილისიდან (ცენტრ.გზა აგს-თან)რ/121 18მ2 21.09.2020</t>
  </si>
  <si>
    <t>სარეკლ.ზედაპირისიღნაღისიღნაღი ეკა ბეჟანიშვილის 24რ/124 16.24მ2 23.09.2020</t>
  </si>
  <si>
    <t>სარეკლ.ზედაპირიგარდაბანიშესასვლელი რ/13 18მ2 23.09.2020</t>
  </si>
  <si>
    <t>სარეკლ.ზედაპირიაბაშასამტრედიის მხრიდან მოსახვევში  (ცენტრალური გზა სამრედიის მხრიდან)რ/2 18მ2 21.09.2020</t>
  </si>
  <si>
    <t>სარეკლ.ზედაპირიგრიგოლეთიფოთი-თბილისის გზაჯვარედინირ/23 24მ2 21.09.2020</t>
  </si>
  <si>
    <t>სარეკლ.ზედაპირისაგარეჯოგურჯაანი, ბაკურციხე, ცენტრალური გზარ/24 აბ 36მ2 23.09.2020</t>
  </si>
  <si>
    <t>სარეკლ.ზედაპირიგურჯაანიავტო სადგურის მიმდებარედრ/24-1 18მ2 23.09.2020</t>
  </si>
  <si>
    <t>სარეკლ.ზედაპირიდუშეთიბაზალეთის გადასახვევი (დუშეთის ტრასა)რ/25 აბ 36მ2 06.10.2020</t>
  </si>
  <si>
    <t>სარეკლ.ზედაპირიზესტაფონიქალაქში ხიდთან (ქალაქის შემოსასვლელი)რ/26 18მ2 21.09.2020</t>
  </si>
  <si>
    <t>სარეკლ.ზედაპირიზესტაფონისვირის გადასახვევი (ქალაქის შემოსასვლელი)რ/27 18მ2 21.09.2020</t>
  </si>
  <si>
    <t>სარეკლ.ზედაპირიადიგენიადიგენირ/3 აბ 36მ2 06.10.2020</t>
  </si>
  <si>
    <t>სარეკლ.ზედაპირიზუგდიდიკოლხიდას გადასახვევი (ცენტრ.გზა ჩაის ფაბრიკა)
რ/30 18მ2 21.09.2020</t>
  </si>
  <si>
    <t>სარეკლ.ზედაპირიადიგენისოფ.ბენარა ცენტრ.გზა ქ.ადიგენის გადასახვევის მიმდებარედრ/3-1 აბ 36მ2 06.10.2020</t>
  </si>
  <si>
    <t>სარეკლ.ზედაპირიპატარძეული ცენტრალური გზა რ/315 18მ2 23.09.2020</t>
  </si>
  <si>
    <t>სარეკლ.ზედაპირინინოწმინდაშესასვლელი თბილისის მხრიდანრ/316 18მ2 06.10.2020</t>
  </si>
  <si>
    <t>სარეკლ.ზედაპირისაგარეჯოშესასვლელი საგარეჯოს მხრიდანრ/317 18მ2 23.09.2020</t>
  </si>
  <si>
    <t>სარეკლ.ზედაპირიზუგდიდიგამსახურდიას 13 რ/34 ა 18მ2 21.09.2020</t>
  </si>
  <si>
    <t>სარეკლ.ზედაპირილანჩხუთიშესასვლელი თბილისის მხრიდანრ/39 18მ2 21.09.2020</t>
  </si>
  <si>
    <t>სარეკლ.ზედაპირილანჩხუთიშესასვლელი ბათუმის მხრიდანრ/40 18მ2 21.09.2020</t>
  </si>
  <si>
    <t>სარეკლ.ზედაპირილენტეხისაპატრულოსთანრ/41 18მ2 06.10.2020</t>
  </si>
  <si>
    <t>23,09,2020</t>
  </si>
  <si>
    <t>სარეკლ.ზედაპირიმარნეულირუსთაველის და აღმაშ-ის ქუჩების კვეთა (ქალაქის ცენტრი (წრიული)) 2რ/45 18მ2 23.09.2020</t>
  </si>
  <si>
    <t>სარეკლ.ზედაპირიმარნეულირუსთაველის და აღმაშ-ის ქუჩების კვეთა (ქალაქის ცენტრი (წრიული)) 1რ/47 18მ2 23.09.2020</t>
  </si>
  <si>
    <t>სარეკლ.ზედაპირიმარნეულირუსთაველის ქ. გამგეობასთანრ/48 16.24მ2 23.09.2020</t>
  </si>
  <si>
    <t>სარეკლ.ზედაპირიმესტიამესტია (შესასვლელი)რ/49 18მ2 06.10.2020</t>
  </si>
  <si>
    <t>სარეკლ.ზედაპირიამბროლაურიცენტრალური მოედანი (მარცხენა)რ/5 18მ2 06.10.2020</t>
  </si>
  <si>
    <t>სარეკლ.ზედაპირიმცხეთა მოედანი ხიდთანრ/50 18მ2 06.10.2020</t>
  </si>
  <si>
    <t>სარეკლ.ზედაპირიმცხეთამცხეთა, მოედანი ხიდის მიმდებარედრ/50-1 18მ2 06.10.2020</t>
  </si>
  <si>
    <t>სარეკლ.ზედაპირიოზურგეთიგამარჯვების მოედანზერ/53 აბ 36მ2 06.10.2020</t>
  </si>
  <si>
    <t>სარეკლ.ზედაპირიოზურგეთიგამგეობის მიმდებარედ მარცხენა (გამგეობის წინ)რ/55 18მ2 06.10.2020</t>
  </si>
  <si>
    <t>სარეკლ.ზედაპირიონიცენტრი ხიდთან (მოედანთან)რ/56 18მ2 06.10.2020</t>
  </si>
  <si>
    <t>სარეკლ.ზედაპირიონიცენტრი ბაზართანრ/57 18მ2 06.10.2020</t>
  </si>
  <si>
    <t>სარეკლ.ზედაპირიანანურიანანურის ციხესთანრ/6 18მ2 06.10.2020</t>
  </si>
  <si>
    <t>სარეკლ.ზედაპირისამტრედიაშესასვლელი ბათუმიდან (ქალაქის შესასვლელი დაფნარის მხრიდან)რ/61 18მ2 06.10.2020</t>
  </si>
  <si>
    <t>სარეკლ.ზედაპირისამტრედიარესტორან ”სამტრედიის” გვერდითრ/63 18მ2 06.10.2020</t>
  </si>
  <si>
    <t>სარეკლ.ზედაპირისაჩხერებაზრის მიმდებარედრ/64 18მ2 06.10.2020</t>
  </si>
  <si>
    <t>სარეკლ.ზედაპირისაჩხერეკულტურის სახლთან (გამგეობასთან)რ/65 18მ2 06.10.2020</t>
  </si>
  <si>
    <t>სარეკლ.ზედაპირისენაკიბაზრის შესასვლელირ/69 18მ2 06.10.2020</t>
  </si>
  <si>
    <t>სარეკლ.ზედაპირისენაკიბაზრის სახურავი 4რ/70 18მ2 06.10.2020</t>
  </si>
  <si>
    <t>სარეკლ.ზედაპირიფოთისამეგრელოს მოედანი სავაჭრო ცენტრის სახურავი მარცხენარ/77 18მ2 06.10.2020</t>
  </si>
  <si>
    <t>სარეკლ.ზედაპირიახალციხეშესასვლელირ/8 18მ2 06.10.2020</t>
  </si>
  <si>
    <t>სარეკლ.ზედაპირიქუთაისიჭავჭავაძე-ნიკეა თბილისისკენ მარჯვენა (მინისტარის ქარხნის წინ)რ/89 18მ2 06.10.2020</t>
  </si>
  <si>
    <t>სარეკლ.ზედაპირიქუთაისი ჭავჭავაძის გამზ. საფეხბურთო სტადიონთან მარცხენარ/97 18მ2 06.10.2020</t>
  </si>
  <si>
    <t>სარეკლ.ზედაპირიქუთაისიჭავჭავაძის გამზ. საფეხბურთო სტადიონთან შუარ/98 18მ2 06.10.2020</t>
  </si>
  <si>
    <t>სარეკლ.ზედაპირიხაშურისტალინის ქ. 145, ბ/გ სადგურის ლუკოილის მიმ.რ123 24.3მ2 06.10.2020</t>
  </si>
  <si>
    <t>სარეკლ.ზედაპირიხაშურიხაშური, ცენტრალური მაგისტრალი970 32მ2 06.10.2020</t>
  </si>
  <si>
    <t>სარეკლ.ზედაპირიფოთიბათუმიდან შესასვლელირ/82 18მ2 06.10.2020</t>
  </si>
  <si>
    <t>სარეკლ.ზედაპირიმარნეული/სადახლოსაზღვართანრ/58 36მ2 06.10.2020</t>
  </si>
  <si>
    <t>სარეკლ. ზედაპირი აღმაშენებლის ხეივ.პირველი მოსახვევი თბილისის მხრიდან 03 60მ2 28.09.2020</t>
  </si>
  <si>
    <t>სარეკლ. ზედაპირი გორგასლის ქ. რუსთავი მარნეულის გასაყარი თბილისიდან 446 18მ2 28.09.2020</t>
  </si>
  <si>
    <t>30,09,2020</t>
  </si>
  <si>
    <t>შპს ამლა</t>
  </si>
  <si>
    <t>01/10/2020 - 20/11/2020</t>
  </si>
  <si>
    <t>თბილისი - დიღომი  აღმაშენებლის ხეივანი დასავლეთის მიმართულებით (მოლის მოპირდაპირედ)</t>
  </si>
  <si>
    <t>თბილისი - დიღომი  აღმაშენებლის ხეივანი მე-9 კილომეტრი საქალაქო სასამართლოსთან დასავლეთის მიმართულება</t>
  </si>
  <si>
    <t>თბილისი - ისანი-სამგორი  ბუშის ქ.  აეროპორტისკენ მიმართულება</t>
  </si>
  <si>
    <t>თბილისი - დიღომი  აღმაშენებლის ხეივანი მე-9 კილომეტრი საქალაქო სასამართლოსთან თბილისის მიმართულება</t>
  </si>
  <si>
    <t>თბილისი - მარჯვენა სანაპირო  მარჯვენა სანაპირო (ჯეოსელის ოფისამდე)</t>
  </si>
  <si>
    <t>თბილისი-გლდანი ნაძალადევი  ქერჩის ქუჩა (გლდანი)</t>
  </si>
  <si>
    <t>თბილისი-გლდანი ნაძალადევი  გლდანი (მუხიანისკენ)</t>
  </si>
  <si>
    <t>თბილისი-გლდანი ნაძალადევი  7 მიკრორაიონის ხიდი (გლდანისკენ)</t>
  </si>
  <si>
    <t>თბილისი-გლდანი ნაძალადევი  8 მიკრორაიონის ხიდი (გლდანიდან)</t>
  </si>
  <si>
    <t>დიღომი  რობაქიძის გამზირი (თეგეტა მოტორსთან)</t>
  </si>
  <si>
    <t>მარცხენა სანაპირო  მარცხენა სანაპირო, ნაკადულთან</t>
  </si>
  <si>
    <t>კრწანისი  ორთაჭალა, თბილჰესთან</t>
  </si>
  <si>
    <t>ავლაბარი  ბარათაშვილის აღმართი</t>
  </si>
  <si>
    <t>დიღომი  ბელიაშვილის ქ. რესტორან თაღლაურას მოპირდაპირე მხარეს</t>
  </si>
  <si>
    <t>საბურთალო  სააკაძის მოედანი მერიასთან</t>
  </si>
  <si>
    <t xml:space="preserve">დიღომი  რობაქიძის გამზირი (მაიაკოვსკის ძეგლთან) </t>
  </si>
  <si>
    <t>სანაპირო  მარჯვენა სანაპირო (ალიევის ძეგლის მიმდებარედ)</t>
  </si>
  <si>
    <t>დიდუბე-ჩუღურეთი  მარცხენა სანაპირო (ელიავას ბაზრობის მიმდებარედ)</t>
  </si>
  <si>
    <t>დიღომი  აღმაშენებლის ხეივანი ლუკოილის აგს-ამდე (დას. მიმართულება)</t>
  </si>
  <si>
    <t>დიდუბე  დიდუბე-დიღმის ხიდი, დიდუბის მხრიდან</t>
  </si>
  <si>
    <t>თბილისი - მარჯვენა სანაპირო  მარჯვენა სანაპიროზე ჩასასვ. ვახუშტის ხიდიდან</t>
  </si>
  <si>
    <t>რეგიონი - წყალტუბო  რუსთაველის ქ. ცენტრალური პარკის სამხრეთ შესასვლელთან #2</t>
  </si>
  <si>
    <t>რეგიონი - წყალტუბო  რუსთაველის ქ. ,,სპა-რესტორანის'' მიმდებარედ</t>
  </si>
  <si>
    <t>თბილისი - ვერა  სასტუმრო საქართველოს წინ (მელიქიშვილის 14)</t>
  </si>
  <si>
    <t>თბილისი - ვერა  მელიქიშვილის ქუჩა #16-ის მიმდებარედ</t>
  </si>
  <si>
    <t>თბილისი ჭავჭავაძე, კავსაძის კუთხესთან</t>
  </si>
  <si>
    <t>თბილისი თამარაშვილი (პატარა)</t>
  </si>
  <si>
    <t>თბილისი სადგურის მოედანი</t>
  </si>
  <si>
    <t>თბილისი გლდანი (ხიზანიშვილის ქ.)</t>
  </si>
  <si>
    <t>თბილისი პეკინი-საბურთალოს ქ.</t>
  </si>
  <si>
    <t>თბილისი სააკაძის მოედანზე</t>
  </si>
  <si>
    <t>თბილისი ვარკეთილი (მეტროს მიმდებარედ)</t>
  </si>
  <si>
    <t>თბილისი ვარდების მოედანზე</t>
  </si>
  <si>
    <t xml:space="preserve">თბილისი ქინგ-დევიდი </t>
  </si>
  <si>
    <t xml:space="preserve">თბილისი თავისუფლება </t>
  </si>
  <si>
    <t xml:space="preserve">თბილისი ვაკის პარკი </t>
  </si>
  <si>
    <t>თბილისი თამარაშვილი (დიდი)</t>
  </si>
  <si>
    <t>თბილისი კაზინო აჭარა (კოსტავას ქ.)</t>
  </si>
  <si>
    <t>თბილისი პეკინი-ბახტრიონი</t>
  </si>
  <si>
    <t>თბილისი გლდანი-მუხიანის გადასახვევი</t>
  </si>
  <si>
    <t>თბილისი ტელევიზიასთან</t>
  </si>
  <si>
    <t xml:space="preserve">თბილისი შარტავა-ბულაჩაური </t>
  </si>
  <si>
    <t>თბილისი ფილარმონია</t>
  </si>
  <si>
    <t>თბილისი ვახუშტის ხიდი</t>
  </si>
  <si>
    <t>თბილისი (შარდენი) შარდენი 2 (ხიდის ზევით)</t>
  </si>
  <si>
    <t>თბილისი (შარდენი) შარდენი 1 (ხიდის ქვეშ)</t>
  </si>
  <si>
    <t>თბილისი (შარდენი) შარდენი UNIQ</t>
  </si>
  <si>
    <t>ზუგდიდი ზუგდიდის მოედანი</t>
  </si>
  <si>
    <t>ბორჯომი ბორჯომი LED</t>
  </si>
  <si>
    <t>ბათუმი ბათუმი (თბილისის მოედანი)</t>
  </si>
  <si>
    <t>ბათუმი ბათუმი (მაკდონალდსთან)</t>
  </si>
  <si>
    <t>ბათუმი ბათუმი (კარფურთან)</t>
  </si>
  <si>
    <t>სარფი საზღვართან</t>
  </si>
  <si>
    <t>ქუთაისი ქუთაისი 3x2</t>
  </si>
  <si>
    <t>ქუთაისი ქუთაისი გალერია</t>
  </si>
  <si>
    <t>ქუთაისი ქუთაისი მოედანი</t>
  </si>
  <si>
    <t>სატრანსპორტო საშუალებებზე განთავსებული რეკლამა</t>
  </si>
  <si>
    <t>26/09/2020 - 20/11/2020</t>
  </si>
  <si>
    <t>თბილისი მეტრო /(ახმეტელის თეატრი, სარაჯიშვილი, ღრმაღელე, დიდუბე, ნაძალადევი, სადგურის მოედანი 1, მარჯანიშვილი, რუსთაველი, თავისუფლება, ავლაბარი, 300 არაგველი, ისანი, სამგორი, სადგურის მოედანი 2, წერეთელი, ტექნიკური უნივერსიტეტი, სამედიცინო უნივერსიტეტი, დელისი, ვაჟა-ფშაველა)</t>
  </si>
  <si>
    <t>თბილისის მეტრო /ვარკეთილი</t>
  </si>
  <si>
    <t>თბილისის მეტრო/  გურამიშვილი</t>
  </si>
  <si>
    <t>სრული ბრენდირება (უკანა ჩარჩო ; მძღოლის მხარეს ჩარჩო და ბადე-სტიკერი (ჩარჩოს თავზე) ; მგზავრების მხარეს ჩარჩო და ბადე-სტიკერი (ჩარჩოს თავზე)</t>
  </si>
  <si>
    <t>ნაწილობრივი ბრენდირება (უკანა ჩარჩო ; მძღოლის მხარეს ბადე-სტიკერები რამოდენიმე მინაზე ; მგზავრების მხარეს ბადე-სტიკერი რამოდენიმე მინაზე)</t>
  </si>
  <si>
    <t>სტიკერები გვერდებზე</t>
  </si>
  <si>
    <t>თბილისი - ავლაბარი ქეთევან წამებულის გამზირი მ/ს 300 არაგველის მოპირდაპირედ</t>
  </si>
  <si>
    <t>თბილისი - ავლაბარი ქეთევან წამებულის გამზირი მ/ს ,,300 არაგველი"-ის მიმდებარედ (ქეთევან წამებულის გამზირი)</t>
  </si>
  <si>
    <t>თბილისი - ავლაბარი ქეთევან წამებულის გამზირი ქეთევან წამებულის გამზ. #43-ის მოპირდაპირედ (#89-ე საჯარო სკოლა)</t>
  </si>
  <si>
    <t>თბილისი - ავლაბარი ქეთევან წამებულის გამზირი ქეთევან წამებულის 28</t>
  </si>
  <si>
    <t>თბილისი - ავლაბარი ქეთევან წამებულის გამზირი ქეთევან წამებულის გამზირი 72-ის პირდაპირ</t>
  </si>
  <si>
    <t>თბილისი - ბაგები წყნეთის გზატკევილი (ბაგების დასახლება) წყნეთის გზატკეცილი, "თბილისის წყალის" მოპირდაპირედ (მშენაბარე ტაძრის მიმდებარედ)</t>
  </si>
  <si>
    <t>თბილისი - ბაგები წყნეთის გზატკევილი (ბაგების დასახლება) წყნეთის გზატკეცილი, შპს ,,თბილისის წყალი"</t>
  </si>
  <si>
    <t>თბილისი - გლდანი გობრონიძის ქუჩა გობრონიძისა და ნონეშვილის ქ-ების გადაკვეთა (გზაჯვარედინის შემდეგ)</t>
  </si>
  <si>
    <t>თბილისი - გლდანი გობრონიძის ქუჩა გობრონიძის ქ., მუხიანი #3 კორპ. (ეკლესის მოპირდაპირედ)</t>
  </si>
  <si>
    <t>თბილისი - გლდანი გობრონიძის ქუჩა მუხიანის IVბ მ/რ, #35"ა" კორპუსის მიმდებარედ</t>
  </si>
  <si>
    <t>თბილისი - გლდანი სარაჯიშვილის გამზირი სარაჯიშვილის გამზირი #7-ის მიმდებარედ</t>
  </si>
  <si>
    <t>თბილისი - გლდანი სარაჯიშვილის გამზირი სარაჯიშვილის გამზირი, ,,სინათლის" სტადიონი</t>
  </si>
  <si>
    <t>თბილისი - გლდანი ლიბანის ქუჩა ლიბანის 8-ის მიმდებარედ</t>
  </si>
  <si>
    <t>თბილისი - გლდანი სარაჯიშვილის გამზირი სარაჯიშვილისა და ქერჩის ქ. გადაკვეთის პირდაპირ</t>
  </si>
  <si>
    <t>თბილისი - გლდანი სარაჯიშვილის გამზირი სარაჯიშვილის ქ. 3ის მიმდებარედ</t>
  </si>
  <si>
    <t>თბილისი - გლდანი სარაჯიშვილის გამზირი სარაჯიშვილის გამზ. და იპოლიტ ივანოვის ქ. გადაკვეთის მმიმდებარედ</t>
  </si>
  <si>
    <t>თბილისი - გლდანი ქერჩის ქუჩა ქერჩისა და იპოლიტ ივანოვის ქ. გადაკვეთა რესტორან ქართლთან</t>
  </si>
  <si>
    <t>თბილისი - გლდანი სარაჯიშვილის გამზირი მ/ს სარაჯიშვილის მიმდებარედ</t>
  </si>
  <si>
    <t>თბილისი - გლდანი ვეკუას ქუჩა ვეკუას ქ. 4</t>
  </si>
  <si>
    <t>თბილისი - გლდანი ვეკუას ქუჩა ვეკუას ქ. 38</t>
  </si>
  <si>
    <t>თბილისი - გლდანი ვეკუას ქუჩა ვეკუას ქ. 46</t>
  </si>
  <si>
    <t>თბილისი - გლდანი ხიზანიშვილის ქუჩა ხიზანიშვილი ქ. 21-23</t>
  </si>
  <si>
    <t>თბილისი - გლდანი ხიზანიშვილის ქუჩა ხიზანიშვილი ქ. 16-ის მოპირდაპირედ</t>
  </si>
  <si>
    <t>თბილისი - გლდანი ხიზანიშვილის ქუჩა ხიზანიშვილი ქ. 43</t>
  </si>
  <si>
    <t>თბილისი - დიდი დიღომი პეტრიწის ქუჩა დიდი დიღომი 1 მ/რ 14 კორპუსი</t>
  </si>
  <si>
    <t>თბილისი - დიდი დიღომი ფარნავაზ მეფის გამზირი ფარნავაზ მეფის გამზირი გუდვილთან</t>
  </si>
  <si>
    <t>თბილისი - დიდი დიღომი ფარნავაზ მეფის გამზირი ფარნავაზ მეფის გამზირი გუდვილის მოპირდაპირედ</t>
  </si>
  <si>
    <t>თბილისი - დიდი დიღომი პეტრიწის ქუჩა დიდი დიღომი 1მ/რ მე4 კორპუსი</t>
  </si>
  <si>
    <t>თბილისი - დიდი დიღომი დიდი დიღომი დიდი დიღომი, III მრ 37 კორპ</t>
  </si>
  <si>
    <t>თბილისი - დიდუბე წერეთლის გამზირი წერეთლის ძეგლის მიმდებარედ (წერეთლის გამზირისა და ცაბაძის ქ-ების გადაკვეთასთან)</t>
  </si>
  <si>
    <t>თბილისი - დიდუბე ერისთავის ქუჩა თორნიკე ერისთავის ქუჩისა და წერეთლის გამზირის გადაკვეთა (იტალიური სკოლის მიმდებარედ)</t>
  </si>
  <si>
    <t>თბილისი - დიდუბე ერისთავის ქუჩა თორნიკე ერისთავის ქ. #8</t>
  </si>
  <si>
    <t>თბილისი - დიდუბე წერეთლის გამზირი მ/ს ,,წერეთელი"</t>
  </si>
  <si>
    <t>თბილისი - დიდუბე წერეთლის გამზირი წერეთლის გამზირი #128</t>
  </si>
  <si>
    <t>თბილისი - დიდუბე წერეთლის გამზირი წერეთლის გამზირი #112</t>
  </si>
  <si>
    <t>თბილისი - დიდუბე გურამიშვილის გამზირი გურამიშვილის გამზირი 25 ის მიმდებარედ</t>
  </si>
  <si>
    <t>თბილისი - დიდუბე გურამიშვილის გამზირი გურამიშვილის გამზირი 23 ის მიმდებარედ</t>
  </si>
  <si>
    <t>თბილისი - დიდუბე წერეთლის გამზირი წერეთლის გამზირი N55</t>
  </si>
  <si>
    <t>თბილისი - დიდუბე წერეთლის გამზირი მ/ს "დიდუბე" (ქვედა) (წერეთლის გამზირი N140-ის მოპირდაპირედ, სამთო ქიმიის მოპირდაპირედ)</t>
  </si>
  <si>
    <t>თბილისი - დიღომი აღმაშენებლის ხეივანი დავით აღმაშენებლის ხეივანი, თბილისის საქალაქო სასამართლოს მიმდებარედ</t>
  </si>
  <si>
    <t>თბილისი - დიღომი მარშალ გელოვანის გამზირი მარშალ გელოვანის გამზირი, სოფლის მეურნეობის სამინისტროს პირდაპირ</t>
  </si>
  <si>
    <t>თბილისი - დიღომი ბელიაშვილის ქუჩა ბელიაშვილის ქ. #40-ის მოპირდაპირედ</t>
  </si>
  <si>
    <t>თბილისი - დიღომი ბელიაშვილის ქუჩა დიღმის III კვ, #20 კორპუსი (რესტორანი ,,ბაბილო"-ს მიმდებარედ)</t>
  </si>
  <si>
    <t>თბილისი - დიღომი ბელიაშვილის ქუჩა დიღმის III კვ, #17 კორპუსის მიმდებარედ</t>
  </si>
  <si>
    <t>თბილისი - დიღომი მარშალ გელოვანის გამზირი მარშალ გელოვანის 2-ის პირდაპირ სასწავლებელთან</t>
  </si>
  <si>
    <t>თბილისი - დიღომი მარშალ გელოვანის გამზირი მარშალ გელოვანის გამზ. ვაშლიჯვრის ასახვევთან</t>
  </si>
  <si>
    <t>თბილისი - დიღომი აღმაშენებლის ხეივანი აგრარული უნივერსიტეტის პირდაპირ</t>
  </si>
  <si>
    <t>თბილისი - დიღომი აღმაშენებლის ხეივანი დავით აღმაშენებლის ხეივანი, პატარა დიღმის ჩასახვევვის პირდაპირ (აღმაშენებლის ხეივნის #13 კორპ.-ის პირდაპირ)</t>
  </si>
  <si>
    <t>თბილისი - დიღომი ახმეტელის ქუჩა ახმეტელისა და ცისკარიშვილის ქუჩების გადაკვეთა (დიღმის IV კვ. #20 კორპუსის მიმდ.)</t>
  </si>
  <si>
    <t>თბილისი - დიღომი გოგიბერიძის ქუჩა გოგიბერიძის ქ., დიღომი IV კვ. V კორპ.</t>
  </si>
  <si>
    <t>თბილისი - დიღომი პაიჭაძის ქუჩა პაიჭაძის ქ. VIკვ, #2 კორპუსის მიმდებარედ</t>
  </si>
  <si>
    <t>თბილისი - დიღომი პაიჭაძის ქუჩა პაიჭაძისა 1 და მიქელაძის ქუჩის ქუჩის გადაკვეთასთან (სამედიცინო გამაჯანსაღებელი კომპლექსი, პოლიკლინიკის მიმდებარედ)</t>
  </si>
  <si>
    <t>თბილისი - დიღომი რობაქიძის გამზირი დიღმის მასივი III კვ. IV კორპუსი</t>
  </si>
  <si>
    <t>თბილისი - დიღომი რობაქიძის გამზირი დიღმის I კვ. IIIა/IIIბ კორპუსი.</t>
  </si>
  <si>
    <t>თბილისი - დიღომი პაიჭაძის ქუჩა პაიჭაძისა და მიქელაძის ქუჩის გადაკვეთასთან (სამედიცინო გამაჯანსაღებელი კომპლექსი, პოლიკლინიკის პირდაპირ)</t>
  </si>
  <si>
    <t>თბილისი - დიღომი ლუბლიანას ქუჩა ტელეკომპანია “იმედი”-ის მიმდებარედ</t>
  </si>
  <si>
    <t>თბილისი - დიღომი ახმეტელის ქუჩა გოგიბერიძისა და ახმეტელის ქ. გადაკვეთა</t>
  </si>
  <si>
    <t>თბილისი - დიღომი რობაქიძის გამზირი დიღმის მე 2 კვ. მე 7 კორპუსისი მიმდებარედ</t>
  </si>
  <si>
    <t>თბილისი - დიღომი რობაქიძის გამზირი რობაქიძის ქ. (თეგეტა მოტორსთან)</t>
  </si>
  <si>
    <t>თბილისი -ვაზისუბანი შანდორ პეტეფის ქუჩა შანდორ პეფეტის ქ. 6 კორპუსის მოპირდაპირედ</t>
  </si>
  <si>
    <t>თბილისი -ვაზისუბანი ვაზისუბანი ვაზისუბნის მე 5 მ/რ 8 კორპუსის მოპირდაპირედ</t>
  </si>
  <si>
    <t>თბილისი -ვაზისუბანი ვაზისუბანი ვაზისუბნის მე 5 მ/რ 21 კორპუსის მიმდებარედ</t>
  </si>
  <si>
    <t>თბილისი -ვაზისუბანი დავითაიას ქუჩა ვაზისუბნის მე2 მ/რ 23 კორპუსი</t>
  </si>
  <si>
    <t>თბილისი -ვაზისუბანი შანდორ პეტეფის ქუჩა შანდორ პეტეფის და აეროპორტის ქ. კვეთა</t>
  </si>
  <si>
    <t>თბილისი -ვაზისუბანი შანდორ პეტეფის ქუჩა შანდორ პეტეფის ქ. #47 ბაგა-ბაღსა და #157 სკოლას შორის</t>
  </si>
  <si>
    <t>თბილისი -ვაზისუბანი ჯუმბერ ლეჟავას შესახვევი ვაზისუბანი, N163-ე საჯარო სკოლის მოპირდაპირედ</t>
  </si>
  <si>
    <t>თბილისი - ვაკე ჭავჭავაძის გამზირი უცხო ენების ინსტიტუტი (ილიას უნივერსიტეტი)</t>
  </si>
  <si>
    <t>თბილისი - ვაკე ჭავჭავაძის გამზირი სპორტის აკადემია</t>
  </si>
  <si>
    <t>თბილისი - ვაკე თამარაშვილის ქუჩა თამარაშვილის ქ. #11</t>
  </si>
  <si>
    <t>თბილისი - ვაკე თამარაშვილის ქუჩა თამარაშვილისა და წერეთლის ქუჩების კვეთა, რესტ. ბეღელთან</t>
  </si>
  <si>
    <t>თბილისი - ვაკე ჭავჭავაძის გამზირი ჭავჭავაძის გამზირი ირანის საელჩოსთან</t>
  </si>
  <si>
    <t>თბილისი - ვაკე ფალიაშვილის ქუჩა დ მირცხულავასა და ფალიაშვილის ქ. გადაკვეთა</t>
  </si>
  <si>
    <t>თბილისი - ვაკე ფალიაშვილის ქუჩა ფალიაშვილის ქ. გამსახურდიას ძეგლთან</t>
  </si>
  <si>
    <t>თბილისი - ვაკე ჭავჭავაძის გამზირი ჭავჭავაძის N74, ლოკომოტივის სტადიონის მიმდებარედ</t>
  </si>
  <si>
    <t>თბილისი - ვაკე ჭავჭავაძის გამზირი ჭავჭავაძის გამზირი N10-სა და N5-ს შორის, (სახელმწიფო უნივერსიტეტის 1-ლი კორპუსის პირდაპირ)</t>
  </si>
  <si>
    <t>თბილისი - ვაკე ჭავჭავაძის გამზირი ჭავჭავაძის გამზირი N33-სა და N54-ს შორის, (ლ. კავსაძის ქ.-ის კუთხეში)</t>
  </si>
  <si>
    <t>თბილისი - ვაკე ჭავჭავაძის გამზირი ჭავჭავაძის გამზირი N39-სა და N72-ს შორის, (ნ. ყიფშიძის ქ.-ის კუთხეში)</t>
  </si>
  <si>
    <t>თბილისი - ვარკეთილი თაყაიშვილის ქუჩა ვარკეთილი 3-ის IV მ/რ, #403 კორპუსის მოპირდაპირედ</t>
  </si>
  <si>
    <t>თბილისი - ვარკეთილი ხომლელის ქუჩა ვარკეთილის ზ/პ, #4 კორპუსის პირდაპირ</t>
  </si>
  <si>
    <t>თბილისი - ვარკეთილი თაყაიშვილის ქუჩა ვარკეთილი 3-ის IV მ/რ, N410 კორპუსის მოპირდაპირედ</t>
  </si>
  <si>
    <t>თბილისი - ვარკეთილი ვარკეთილი ვარკეთილის IV მ/რ III კვ. #13 კ-ის მოპირდაპირედ</t>
  </si>
  <si>
    <t>თბილისი - ვარკეთილი კალოუბნის ქუჩა კალოუბნის 20 ის პირდაპირ</t>
  </si>
  <si>
    <t>თბილისი - ვარკეთილი ვარკეთილი ვარკეთილის ზ/პ, #1 კორპუსის პირდაპირ</t>
  </si>
  <si>
    <t>თბილისი - ვარკეთილი სუხიშვილის ქუჩა ვარკეთილის 3 მ/რ 313 კორპუსი თაყაიშვილის და სუხიშვილის კვეთა</t>
  </si>
  <si>
    <t>თბილისი - ვარკეთილი კალოუბნის ქუჩა კალოუბნის ქ. 32</t>
  </si>
  <si>
    <t>თბილისი - ვარკეთილი კალოუბნის ქუჩა კალოუბნის ქ. 28</t>
  </si>
  <si>
    <t>თბილისი - ვარკეთილი ვარკეთილი ვარკეთილის IV მ/რ III კვ. #13 კორპ.</t>
  </si>
  <si>
    <t>თბილისი - ვარკეთილი კახეთის გზატკეცილი კახეთის გზატკეცილი, საქნავთობის დას. სატელეფონო სადგურთან</t>
  </si>
  <si>
    <t>თბილისი - ვარკეთილი კახეთის გზატკეცილი კახეთის გზატკეცილი აგროტექნიკასთან</t>
  </si>
  <si>
    <t>თბილისი - ვარკეთილი კახეთის გზატკეცილი კახეთის გზატკეცილი, სანტე</t>
  </si>
  <si>
    <t>თბილისი - ვარკეთილი ჯავახეთის ქუჩა ჯავახეთის და კალოუბნის ქუჩების კვეთა</t>
  </si>
  <si>
    <t>თბილისი - ვერა კოსტავას ქუჩა კოსტავას ქ. N45/57</t>
  </si>
  <si>
    <t>თბილისი - თემქა რომელაშვილის ქუჩა თემქის III მ/რაიონი III კვარტ. #53კორპ.</t>
  </si>
  <si>
    <t>თბილისი - თემქა ჩარგლის ქუჩა ჩარგლისა და ანაპის დივიზიის ქუჩების გადაკვეთასთან (საყოფაცხოვრებო მომსახურების სახლის მოპირდაპირედ)</t>
  </si>
  <si>
    <t>თბილისი - თემქა თემქა თემქა მე 3 მ/რ 1 კვ. 20 კორპუსის მოპირდაპირედ</t>
  </si>
  <si>
    <t>თბილისი - თემქა რჩეულიშვილის ქუჩა თემქის მე 3 მ/რ მე4 კვ. 57 კორპუსის წინ</t>
  </si>
  <si>
    <t>თბილისი - თემქა ანაპის დივიზიის ქუჩა თემქა მე 11 მიკრო ანაპის დივიზიის ქ.</t>
  </si>
  <si>
    <t>თბილისი - ისანი ქეთევან წამებულის გამზირი ქეთევან წამებულის გამზ. #61 (შავი ზღვის ქ-ის გადაკვეთა)</t>
  </si>
  <si>
    <t>თბილისი - ისანი ქეთევან წამებულის გამზირი მ/ს ისანი</t>
  </si>
  <si>
    <t>თბილისი - ისანი ქეთევან წამებულის გამზირი ქეთევან წამებულის გამზ. #92 (#87-ე საშ. სკოლა)</t>
  </si>
  <si>
    <t>თბილისი - ისანი ნავთლუღის ქუჩა მეტრო ისნის პირდაპირ ნავთლუღის ქუჩის პოლიციის შენობასთან</t>
  </si>
  <si>
    <t>თბილისი - ისანი ბუშის ქუჩა ბუშის ქ. #24</t>
  </si>
  <si>
    <t>თბილისი - ისანი ბუშის ქუჩა ბუშის ქუჩა 78</t>
  </si>
  <si>
    <t>თბილისი - ისანი მოსკოვის გამზირი მოსკოვის პროსპ. N19-ის პირდაპირ (ნავთობბაზა)</t>
  </si>
  <si>
    <t>თბილისი - ისანი ქეთევან წამებულის გამზირი მ/ს ისანი (ბაზრობის მიმდებარედ)</t>
  </si>
  <si>
    <t>თბილისი - კრწანისი გორგასლის ქუჩა გორგასალის ქ. #7-ის მიმდებარედ (რესტორანი “მასპინძელო”-ს მიმდებარედ)</t>
  </si>
  <si>
    <t>თბილისი - კრწანისი გორგასლის ქუჩა გორგასლის ქ. #39</t>
  </si>
  <si>
    <t>თბილისი - კრწანისი გორგასლის ქუჩა გორგასლისა და ორთაჭალის ქუჩების გადაკვეთის პირდაპირ</t>
  </si>
  <si>
    <t>თბილისი - კრწანისი გორგასლის ქუჩა ,,300 არაგველების მემორიალი"</t>
  </si>
  <si>
    <t>თბილისი - კრწანისი გორგასლის ქუჩა გორგასლის 145. ბაგა-ბაღის პირდაპირ</t>
  </si>
  <si>
    <t>თბილისი - კრწანისი გორგასლის ქუჩა გორგასლის 145. ბაგა-ბაღი</t>
  </si>
  <si>
    <t>თბილისი - კრწანისი გორგასლის ქუჩა გორგასლის ქ 39-ის პირდაპირ</t>
  </si>
  <si>
    <t>თბილისი - კრწანისი გორგასლის ქუჩა გორგასლის ქ. 79 გულიას მოედანი</t>
  </si>
  <si>
    <t>თბილისი - კრწანისი კრწანისის ქუჩა კრწანისის ქ. 17 ა პირდაპირ</t>
  </si>
  <si>
    <t>თბილისი - კრწანისი გორგასლის ქუჩა გორგასლის ქ. N115</t>
  </si>
  <si>
    <t>თბილისი - მთაწმინდა რუსთაველის გამზირი რუსთაველის გამზირი 26</t>
  </si>
  <si>
    <t>თბილისი - მთაწმინდა რუსთაველის გამზირი 1 სკოლის მიმდებარედ</t>
  </si>
  <si>
    <t>თბილისი - მთაწმინდა რუსთაველის გამზირი მ/ს თავისუფლების მოედანი</t>
  </si>
  <si>
    <t>თბილისი - მთაწმინდა თავისუფლების მოედანი თავისუფლების მოედანი (პუშკინის სკვერთან)</t>
  </si>
  <si>
    <t>თბილისი - მთაწმინდა რუსთაველის გამზირი ქაშვეთის ეკლესია (რუსთაველის გამზირი)</t>
  </si>
  <si>
    <t>თბილისი - მთაწმინდა რუსთაველის გამზირი რუსთაველის გამზირი 37</t>
  </si>
  <si>
    <t>თბილისი - მთაწმინდა მელიქიშვილის გამზირი მელიქიშვილის გამზირი, 51-ე სკოლის მიმდებარედ</t>
  </si>
  <si>
    <t>თბილისი - მთაწმინდა ბარათაშვილის ქუჩა ბარათაშვილის ქუჩა #2 - ის მოპირდაპირედ ("კონკის" მხარეს)</t>
  </si>
  <si>
    <t>თბილისი - მთაწმინდა რუსთაველის გამზირი რუსთაველის გამზ. 25</t>
  </si>
  <si>
    <t>თბილისი - მთაწმინდა ლეონიძის ქუჩა სოლოლაკი ლეონიძის 7</t>
  </si>
  <si>
    <t>თბილისი - მთაწმინდა მარჯვენა სანაპირო იუსტიციის სახლის მოპირდაპირედ</t>
  </si>
  <si>
    <t>თბილისი - მთაწმინდა მარჯვენა სანაპირო მარჯვენა სანაპირო სიონის ეკლესია</t>
  </si>
  <si>
    <t>თბილისი - მთაწმინდა ბარათაშვილის ქუჩა ბარათაშვილის ქუჩა #2 (1)</t>
  </si>
  <si>
    <t>თბილისი - მუხიანი დუმბაძის ქუჩა მუხიანის II მ/რაიონი, #22 კორპუსი მიმდებარედ</t>
  </si>
  <si>
    <t>თბილისი - მუხიანი დუმბაძის ქუჩა მუხიანის III მ/რაიონი #1 კორპუსი</t>
  </si>
  <si>
    <t>თბილისი - მუხიანი დუმბაძის ქუჩა მუხიანის II მ/რაიონი, #22 კორპუსი მოპირდაპირედ</t>
  </si>
  <si>
    <t>თბილისი - მუხიანი ნონეშვილის ქუჩა მუხიანის 1 მ/რ N13 კორპუსის მიმდებარედ</t>
  </si>
  <si>
    <t>თბილისი - მუხიანი ნონეშვილის ქუჩა მუხიანის 1 მ.რ კორპუსი 5 ის მიმდებარედ</t>
  </si>
  <si>
    <t>თბილისი - მუხიანი გობრონიძის ქუჩა მუხიანის მე 4 ბ მ/რ კორპუსი 36</t>
  </si>
  <si>
    <t>თბილისი - მუხიანი ნონეშვილის ქუჩა მუხიანის I მ/რ N13 კორპუსის მოპირდაპირედ</t>
  </si>
  <si>
    <t>თბილისი - ნაძალადევი გურამიშვილის გამზირი გურამიშვილის გამზირი 34</t>
  </si>
  <si>
    <t>თბილისი - ნაძალადევი ცოტნე დადიანის ქუჩა ც. დადიანის ქ. #1-ის მიმდებარედ</t>
  </si>
  <si>
    <t>თბილისი - ნაძალადევი ცოტნე დადიანის ქუჩა ც. დადიანის ქ. #87-ის მიმდებარედ</t>
  </si>
  <si>
    <t>თბილისი - ნაძალადევი ცოტნე დადიანის ქუჩა მე-10 საშუალო სკოლის მიმდებარედ</t>
  </si>
  <si>
    <t>თბილისი - ნაძალადევი ცოტნე დადიანის ქუჩა დადიანის 317 (კიკვიძის ბაღი)</t>
  </si>
  <si>
    <t>თბილისი - ნაძალადევი გურამიშვილის გამზირი დ. გურამიშვილის გამზ. #11-ის მიმდებარედ (საყოფაცხოვრებო მომსახურების სახლი)</t>
  </si>
  <si>
    <t>თბილისი - ნაძალადევი გურამიშვილის გამზირი დ. გურამიშვილის გამზ. #17-ის მიმდებარედ (ქართულ-ამერიკული უმაღლესი სკოლა)</t>
  </si>
  <si>
    <t>თბილისი - ნაძალადევი გურამიშვილის გამზირი მ/ს ,,გურამიშვილი"-ს მიმდებარედ</t>
  </si>
  <si>
    <t>თბილისი - ნაძალადევი გურამიშვილის გამზირი გურამიშვილის გამზირისა და შატილის ქუჩის გადაკვეთის მიმდებარედ</t>
  </si>
  <si>
    <t>თბილისი - ნაძალადევი გურამიშვილის გამზირი შატილის ქუჩა #4 (გურამიშვილის გამზირი)(აღმოსავლეთ ევროპის სასწავლო უნივერსიტეტი)</t>
  </si>
  <si>
    <t>თბილისი - ნაძალადევი გურამიშვილის გამზირი მ/ს ,,გურამიშვილი"-ის პირდაპირ (გურამიშვილის გამზირი #84)</t>
  </si>
  <si>
    <t>თბილისი - ნაძალადევი გურამიშვილის გამზირი დ. გურამიშვილის გამზ. #10'"ა" კორპუსის მიმდებარედ</t>
  </si>
  <si>
    <t>თბილისი - ნაძალადევი ცოტნე დადიანის ქუჩა ცოტნე დადიანის 30 ის მიმდებარედ</t>
  </si>
  <si>
    <t>თბილისი - ორთაჭალა გულიას ქუჩა ორთაჭალის ცენტრალური ავტოსადგური</t>
  </si>
  <si>
    <t>თბილისი - ორთაჭალა კრწანისის ქუჩა კრწანისის ქ. 17 ა მიმდებარედ</t>
  </si>
  <si>
    <t>თბილისი - ოქროყანა ფუნიკულიორის ქუჩა ფუნიკულიორის ქუჩა, მთაწმინდის პარკის ქვედა შესასვლელი</t>
  </si>
  <si>
    <t>თბილისი - საბურთალო კოსტავას ქუჩა გმირთა მ-ნი (კოსტავას ქ.#63)(საბურთალოს მიმართულებით)</t>
  </si>
  <si>
    <t>თბილისი - საბურთალო კოსტავას ქუჩა სპორტის სასახლე</t>
  </si>
  <si>
    <t>თბილისი - საბურთალო კოსტავას ქუჩა ზოოპარკი</t>
  </si>
  <si>
    <t>თბილისი - საბურთალო ვაჟა-ფშაველას გამზირი მ/ს ,,სამედიცინო ინსტიტუტი"</t>
  </si>
  <si>
    <t>თბილისი - საბურთალო ვაჟა-ფშაველას გამზირი სამედიცინო ინსტიტუტი (ვაჟა ფშაველას გამზირი #28-ის მოპირდაპირედ)</t>
  </si>
  <si>
    <t>თბილისი - საბურთალო ვაჟა-ფშაველას გამზირი ვაჟა ფშაველას გამზირი #93/91</t>
  </si>
  <si>
    <t>თბილისი - საბურთალო ვაჟა-ფშაველას გამზირი ვაჟა ფშაველას გამზირი #97</t>
  </si>
  <si>
    <t>თბილისი - საბურთალო ვაჟა-ფშაველას გამზირი მ/ს “ვაჟა ფშაველას გამზირი” (საქართველოს ბავშვთა ფედერაციასთან)</t>
  </si>
  <si>
    <t>თბილისი - საბურთალო ყაზბეგის გამზირი ყაზბეგის გამზ. #36-ის მიმდებარედ</t>
  </si>
  <si>
    <t>თბილისი - საბურთალო ყაზბეგის გამზირი ყაზბეგის გამზ. #24გ-ის მიმდებარედ</t>
  </si>
  <si>
    <t>თბილისი - საბურთალო ყაზბეგის გამზირი ყაზბეგის გამზ. #10-ის მიმდებარედ</t>
  </si>
  <si>
    <t>თბილისი - საბურთალო ქავთარაძის ქუჩა ქავთარაძის ქ. #14-ის პირდაპირ (#22 კორპუსის პირდაპირ)</t>
  </si>
  <si>
    <t>თბილისი - საბურთალო ქავთარაძის ქუჩა ქავთარაძის ქ. #27 (დიაბეტის სასწავლო ცენტრი)</t>
  </si>
  <si>
    <t>თბილისი - საბურთალო ქავთარაძის ქუჩა ქავთარაძის ქ. #10</t>
  </si>
  <si>
    <t>თბილისი - საბურთალო ქავთარაძის ქუჩა ქავთარაძის ქ. #2</t>
  </si>
  <si>
    <t>თბილისი - საბურთალო ნუცუბიძის ქუჩა ნუცუბიძის ქ. #221</t>
  </si>
  <si>
    <t>თბილისი - საბურთალო ნუცუბიძის ქუჩა ნუცუბიძის ქ. #70</t>
  </si>
  <si>
    <t>თბილისი - საბურთალო პეკინის გამზირი პეკინის 7 (ბუკიას ბაღის მოპირდაპირედ)</t>
  </si>
  <si>
    <t>თბილისი - საბურთალო პეკინის გამზირი პეკინის 24ა</t>
  </si>
  <si>
    <t>თბილისი - საბურთალო პოლიტკოვსკაიას ქუჩა (ჯიქიას ქუჩა) პოლიტკოვსკაიას ქ. #10 (უნივერსიტეტი “იბერია”)</t>
  </si>
  <si>
    <t>თბილისი - საბურთალო შარტავას ქუჩა შარტავას ქ. #7-ის პირდაპირ (მერიის პირდაპირ)</t>
  </si>
  <si>
    <t>თბილისი - საბურთალო შარტავას ქუჩა შარტავას ქ. #7 მიმდებარედ (მერიის მიმდებარედ)</t>
  </si>
  <si>
    <t>თბილისი - საბურთალო საბურთალოს ქუჩა ცინცაძის ქ. #8 (საბურთალოს ქ.30)</t>
  </si>
  <si>
    <t>თბილისი - საბურთალო ბახტრიონის ქუჩა ბახტრიონის ქ. #7 (,,ელექტრონიკა 94"-ის მაღაზიის მიმდებარედ)</t>
  </si>
  <si>
    <t>თბილისი - საბურთალო ბახტრიონის ქუჩა ბახტრიონის ქ. #16</t>
  </si>
  <si>
    <t>თბილისი - საბურთალო გოთუას ქუჩა გოთუას ქ 12-ის მიმდებარედ</t>
  </si>
  <si>
    <t>თბილისი - საბურთალო ვაჟა-ფშაველას გამზირი ვაჟა ფშაველას გამზ 35/41</t>
  </si>
  <si>
    <t>თბილისი - საბურთალო ვაჟა-ფშაველას გამზირი ვაჟა ფშაველა 6 კვარტალი 1ა-1ბ</t>
  </si>
  <si>
    <t>თბილისი - საბურთალო კოსტავას ქუჩა კოსტავა ქ. 72</t>
  </si>
  <si>
    <t>თბილისი - საბურთალო ვაჟა-ფშაველას გამზირი მარიჯანის ქუჩისა და ვაჟა ფშაველას კვეთა</t>
  </si>
  <si>
    <t>თბილისი - საბურთალო მიცკევიჩის ქუჩა მიცკევიჩის 12</t>
  </si>
  <si>
    <t>თბილისი - საბურთალო ნუცუბიძის ქუჩა ნუცუბიძის ქ.14</t>
  </si>
  <si>
    <t>თბილისი - საბურთალო პეკინის გამზირი პეკინის ქ. 46</t>
  </si>
  <si>
    <t>თბილისი - საბურთალო საბურთალოს ქუჩა საბურთალოს ქ. 5</t>
  </si>
  <si>
    <t>თბილისი - საბურთალო ყაზბეგის გამზირი ყაზბეგის გამზირი 41</t>
  </si>
  <si>
    <t>თბილისი - საბურთალო ნუცუბიძის ქუჩა ნუცუბიძის ქ. #78 (ნუცუბიძის III მ/რ-ში ასასვლელ გზასთან)</t>
  </si>
  <si>
    <t>თბილისი - საბურთალო პეკინის გამზირი პეკინის დასაწყისი (ჰოლიდეი ინთან)</t>
  </si>
  <si>
    <t>თბილისი - საბურთალო ნუცუბიძის ქუჩა ნუცუბიძის ქუჩა 6-ის მოპირდაპირედ</t>
  </si>
  <si>
    <t>თბილისი - საბურთალო ნუცუბიძის ქუჩა ნუცუბიძის და თავაძის ქუჩების კვეთა (საბაგიროსთან)</t>
  </si>
  <si>
    <t>თბილისი - საბურთალო კანდელაკის ქუჩა კანდელაკის 13</t>
  </si>
  <si>
    <t>თბილისი - საბურთალო ნუცუბიძის ფერდობი ნუცუბიძის მე 4 მ/რ 20 კორპუსის მოპირდაპირედ</t>
  </si>
  <si>
    <t>თბილისი - საბურთალო ნუცუბიძის ქუჩა ნუცუბიძის მე 5 მ/რ ის გადასახვევი</t>
  </si>
  <si>
    <t>თბილისი - საბურთალო ბუდაპეშტის ქუჩა ბუდაპეშტის ქ. 9</t>
  </si>
  <si>
    <t>თბილისი - საბურთალო ფანასკერტელის ქუჩა ფანასკერტელის და ციციშვილის ქ. 16 კორპუსის პირდაპირ ეკლესია</t>
  </si>
  <si>
    <t>თბილისი - საბურთალო ნუცუბიძის ქუჩა ნუცუბიძის ქ. 4 ის მიმდებარედ</t>
  </si>
  <si>
    <t>თბილისი - საბურთალო შარტავას ქუჩა შარტავას N42-ის პირდაპირ</t>
  </si>
  <si>
    <t>თბილისი - საბურთალო ნუცუბიძის ფერდობი ნუცუბიძის მე 4 მ/რ 20 კორპუსი</t>
  </si>
  <si>
    <t>თბილისი - საბურთალო ჟღენტის ქუჩა ნუცუბიძის მე 2მ/რ 1 კვ. 3 კორპუსის პირდაპირ</t>
  </si>
  <si>
    <t>თბილისი - საბურთალო პეკინის გამზირი პეკინის 43 ჟვანიას მოედანი</t>
  </si>
  <si>
    <t>თბილისი - საბურთალო პეკინის გამზირი პეკინის და დოლიძის ქუჩის კუთხე, ვენდისთან</t>
  </si>
  <si>
    <t>თბილისი - საბურთალო ვაჟა-ფშაველას გამზირი ვაჟა-ფშაველას გამზ N73</t>
  </si>
  <si>
    <t>თბილისი - საბურთალო უნივერსიტეტის ქუჩა უნივერსიტეტის ქ. სახ. უნივერსიტეტის ბიბლიოთეკის მოპირდაპირედ</t>
  </si>
  <si>
    <t>თბილისი - სამგორი გაბრიელ სალოსის ქუჩა ბერი გაბრიელ სალოსის ქუჩა #57-ის პირდაპირ</t>
  </si>
  <si>
    <t>თბილისი - სამგორი ჯავახეთის ქუჩა ჯავახეთის ქ. (მოსკოვის პროსპექტის გადაკვეთა) პოლიცია</t>
  </si>
  <si>
    <t>თბილისი - სამგორი ჯავახეთის ქუჩა ჯავახეთის და შუამთის ქ-ის გადაკვეთის მოპირდაპირედ</t>
  </si>
  <si>
    <t>თბილისი - სამგორი მოსკოვის გამზირი მოსკოვის გამზირი 19 ნავთობაზა</t>
  </si>
  <si>
    <t>თბილისი - სამგორი მოსკოვის გამზირი მოსკოვის გამზირი 23 (19 პოლიკლინიკა)</t>
  </si>
  <si>
    <t>თბილისი - სამგორი მოსკოვის გამზირი მოსკოვის გამზ. 35 (სამხედრო ქალაქი)</t>
  </si>
  <si>
    <t>თბილისი - სამგორი მოსკოვის გამზირი მოსკოვის გამზირი 23 ის მოპირდაპირედ მოსკოვის გამზ. და ჯავახეთის გადაკვეთა</t>
  </si>
  <si>
    <t>თბილისი - სამგორი გაბრიელ სალოსის ქუჩა ბოგდან ხმელინცკის 147 ის მოპირდაპირედ</t>
  </si>
  <si>
    <t>თბილისი - სამგორი გაბრიელ სალოსის ქუჩა ბერი გაბრიელ სალოსის 54 ის მიმდებარედ</t>
  </si>
  <si>
    <t>თბილისი - სამგორი გაბრიელ სალოსის ქუჩა ბერი გაბრიელ სალოსის 54 ის მოპირდაპირედ</t>
  </si>
  <si>
    <t>თბილისი - სამგორი ქეთევან წამებულის გამზირი მ/სადგური სამგორი ქეთევან წამებულის გამზ. და მეველის ქ. გადაკვეთა</t>
  </si>
  <si>
    <t>თბილისი - სამგორი გაბრიელ სალოსის ქუჩა ბერი გაბრიელ სალოსის 1</t>
  </si>
  <si>
    <t>თბილისი - სამგორი გაბრიელ სალოსის ქუჩა ბერი გაბრიელის ქ. ფრესკოსათან</t>
  </si>
  <si>
    <t>თბილისი - სამგორი გაბრიელ სალოსის ქუჩა ბერი გაბრიელის ქ. 175 ის პირდაპირ</t>
  </si>
  <si>
    <t>თბილისი - ფონიჭალა რუსთავის გზატკეცილი რუსთავის გზატკეცილი 5</t>
  </si>
  <si>
    <t>თბილისი - ფონიჭალა რუსთავის გზატკეცილი რუსთავის გზატკეცილი 28</t>
  </si>
  <si>
    <t>თბილისი - ფონიჭალა რუსთავის გზატკეცილი რუსთავის გზატკეცილი 119 ის მიმდებარედ</t>
  </si>
  <si>
    <t>თბილისი - ფონიჭალა რუსთავის გზატკეცილი რუსთავის გზატკეცილი 6</t>
  </si>
  <si>
    <t>თბილისი - ჩუღურეთი დავით აღმაშენებლის გამზირი დავით აღმაშენებლის გამზირი #83 (მარჯანიშვილის მ-ნი)</t>
  </si>
  <si>
    <t>თბილისი - ჩუღურეთი დავით აღმაშენებლის გამზირი დავით აღმაშენებლის გამზირი 117</t>
  </si>
  <si>
    <t>თბილისი - ჩუღურეთი დავით აღმაშენებლის გამზირი დავით აღმაშენებლის გამზირი 155</t>
  </si>
  <si>
    <t>თბილისი - ჩუღურეთი დავით აღმაშენებლის გამზირი დავით აღმაშენებლის გამზირი 130-ის მიმდებარედ</t>
  </si>
  <si>
    <t>თბილისი - ჩუღურეთი თამარ მეფის გამზირი თამარ მეფის გამზ. #14ა-მიმდებარედ (წინამძღვრიშვილის გადაკვეთა)</t>
  </si>
  <si>
    <t>თბილისი - ჩუღურეთი თამარ მეფის გამზირი დანიური სახლის მოპირდაპირედ</t>
  </si>
  <si>
    <t>თბილისი - ჩუღურეთი თამარ მეფის გამზირი რკინიგზის დეპარტამენტი (თამარ მეფის გამზ. #15)</t>
  </si>
  <si>
    <t>ბათუმი  რუსთაველის ქუჩა რუსთაველის ქ.#32-ის მიმდებარედ</t>
  </si>
  <si>
    <t>ბათუმი  ხიმშიაშვილის ქუჩა შ. ხიმშიაშვილის ქ.#25-ის მიმდებარედ</t>
  </si>
  <si>
    <t>ბათუმი  ხიმშიაშვილის ქუჩა შ. ხიმშიაშვილის ქ.#41-ის მიმდებარედ</t>
  </si>
  <si>
    <t>ბათუმი  ხიმშიაშვილის ქუჩა შ. ხიმშიაშვილის ქუჩა, სასტუმრო მარინას მიმდებარედ</t>
  </si>
  <si>
    <t xml:space="preserve">ბათუმი  აბუსერიძის ქუჩა ტბ. აბუსერიძის ქ.#5-ის მიმდებარედ </t>
  </si>
  <si>
    <t>ბათუმი  თამარ მეფის ქუჩა თამარ მეფის გზატკეცილი (ჭადრაკის სახლის მოპირდაპირედ)</t>
  </si>
  <si>
    <t>ბათუმი  თამარ მეფის ქუჩა თამარ მეფის გზატკეცილი (რესტორანი "ოქროს თევზი"-ის მიმდებარედ)</t>
  </si>
  <si>
    <t>ბათუმი  მაიაკოვსკის ქუჩა მაიაკოვსკის ქ.#3ა-ს მიმდებარედ</t>
  </si>
  <si>
    <t>ბათუმი  ხიმშიაშვილის ქუჩა შ. ხიმშიაშვილის ქ.#9-ის მიმდებარედ</t>
  </si>
  <si>
    <t>ბათუმი  გოგებაშვილის ქუჩა გოგებაშვილის 58-ის მიმდებარედ (საზღვაო ბანკის მიპორდაპირედ)</t>
  </si>
  <si>
    <t>ბათუმი  რუსთაველის ქუჩა რუსთაველის ქ.#25-ის მოპირდაპირედ</t>
  </si>
  <si>
    <t>ბათუმი  რუსთაველის ქუჩა რუსთაველის ქუჩა (თეატრთან)</t>
  </si>
  <si>
    <t>ბათუმი  რუსთაველის ქუჩა რუსთაველისა და მელიქიშვილის ქუჩების კვეთა</t>
  </si>
  <si>
    <t>ბათუმი  გორგილაძის ქუჩა ზ. გორგილაძის ქუჩა (მერიის ადმინისტრაციულ შენობასთან)</t>
  </si>
  <si>
    <t>ბათუმი  გორგილაძის ქუჩა ზ. გორგილაძის ქ.#2-ის მიმდებარედ</t>
  </si>
  <si>
    <t>ბათუმი  გორგილაძის ქუჩა ზ. გორგილაძის ქ.#35-ის მიმდებარედ</t>
  </si>
  <si>
    <t>ბათუმი  ხიმშიაშვილის ქუჩა შ. ხიმშიაშვილის ქუჩაზე (მაკდონალდსთან)</t>
  </si>
  <si>
    <t>ბათუმი  ხიმშიაშვილის ქუჩა შ. ხიმშიაშვილის ქ.#11-ის მოპირდაპირედ</t>
  </si>
  <si>
    <t>ბათუმი  ჭავჭავაძის ქუჩა ჭავჭავაძის ქ.#2-ის მიმდებარედ</t>
  </si>
  <si>
    <t>ბათუმი  გოგებაშვილის ქუჩა გოგებაშვილის ქ.#9-ის მიმდებარედ</t>
  </si>
  <si>
    <t>ბათუმი  ჭავჭავაძის ქუჩა ჭავჭავაძის ქ.#77-ის მიმდებარედ</t>
  </si>
  <si>
    <t>ბათუმი  ჭავჭავაძის ქუჩა ჭავჭავაძის ქ.#109-ის მიმდებარედ</t>
  </si>
  <si>
    <t>ბათუმი  ჭავჭავაძის ქუჩა ჭავჭავაძის ქ.#26-ის მიმდებარედ</t>
  </si>
  <si>
    <t>ბათუმი  ხიმშიაშვილის ქუჩა შ. ხიმშიაშვილის ქუჩაზე (იუსტიციის სახლთან)</t>
  </si>
  <si>
    <t>ბათუმი  ბარათაშვილის ქუჩა ბარათაშვილის ქ.#26-ის მიმდებარედ</t>
  </si>
  <si>
    <t>ბათუმი  თამარ მეფის ქუჩა თამარ მეფის 28 (მახინჯაურის სადგურის გვერდით)</t>
  </si>
  <si>
    <t>ბათუმი  ჭავჭავაძის ქუჩა ჭავჭავაძის ქ.#21-ის მოპირდაპირედ</t>
  </si>
  <si>
    <t>ბათუმი  გოგებაშვილის ქუჩა გოგებაშვილის ქუჩაზე (საბაგიროს მოპირდაპირედ)</t>
  </si>
  <si>
    <t>ბათუმი  გოგებაშვილის ქუჩა გოგებაშვილის ქ.#26-ის მიმდებარედ</t>
  </si>
  <si>
    <t>ბათუმი  აღმაშენებლის ქუჩა აღმაშენებლის ქ. #3-ის მიმდებარედ</t>
  </si>
  <si>
    <t>ბათუმი  აღმაშენებლის ქუჩა აღმაშენებლის ქ. #16-ის მიმდებარედ</t>
  </si>
  <si>
    <t>ბათუმი  აღმაშენებლის ქუჩა აღმაშენებლის ქ. #30-ის მიმდებარედ</t>
  </si>
  <si>
    <t>ბათუმი  ჯავახიშვილის ქუჩა ჯავახიშვილის ქუჩა</t>
  </si>
  <si>
    <t>ბათუმი  ჯავახიშვილის ქუჩა ჯავახიშვილის ქუჩა, გორგილაძის ქუჩის მიმდებარედ</t>
  </si>
  <si>
    <t>ბათუმი  ფიროსმანის ქუჩა ფიროსმანის ქ. #4-ის მიმდებარედ</t>
  </si>
  <si>
    <t>ბათუმი  ფიროსმანის ქუჩა ფიროსმანის ქ. 16ის მოპირდაპირედ</t>
  </si>
  <si>
    <t>ბათუმი  ფიროსმანის ქუჩა ფიროსმანის ქ.#12-ის მოპირდაპირედ</t>
  </si>
  <si>
    <t>ბათუმი  აბუსერიძის ქუჩა ტბელ აბუსერიძის ქ. #18-ის მიმდებარედ</t>
  </si>
  <si>
    <t>ბათუმი  ლერმონტოვის ქუჩა ლერმონტოვის ქ. #90-ის მიმდებარედ</t>
  </si>
  <si>
    <t>ბათუმი აბუსერიძის ქუჩა ტბ. აბუსერიძის ქ. 11 კარფურის მოპირდაპირედ</t>
  </si>
  <si>
    <t>ბათუმი აბუსერიძის ქუჩა ტბ. აბუსერიძის ქ. 2</t>
  </si>
  <si>
    <t>ბათუმი გოგებაშვილის ქუჩა გოგებაშვილის ქ. საბაგიროსთან</t>
  </si>
  <si>
    <t>ბათუმი გორგილაძის ქუჩა ზ. გორგილაძის ქ. 95</t>
  </si>
  <si>
    <t>ბათუმი თამარ მეფის ქუჩა თამარ მეფის ქ. 25-ის მიმდებარედ (ბათუმის მიმართულებით)</t>
  </si>
  <si>
    <t>ბათუმი კაჩინსკის ქუჩა კაჩინსკის ქ. სასტუმრო ლეგენდას პირდაპირ</t>
  </si>
  <si>
    <t>ბათუმი კობალაძის ქუჩა კობალაძის ქ. 5</t>
  </si>
  <si>
    <t>ბათუმი მელიქიშვილის ქუჩა მელიქიშვილის ქ. 9-ის მოპირდაპირედ</t>
  </si>
  <si>
    <t>ბათუმი მელიქიშვილის ქუჩა მელიქიშვილის ქ. 10</t>
  </si>
  <si>
    <t>ბათუმი მელიქიშვილის ქუჩა მელიქიშვილი #41 მე-2 სკოლასთან</t>
  </si>
  <si>
    <t>ბათუმი წერეთლის ქუჩა წერეთლის ქ. სადგურთან 2</t>
  </si>
  <si>
    <t>ბათუმი ხიმშიაშვილის ქუჩა ხიმშიაშვილის ქ. 7 (შარტავას და გორგილაძის ქუჩების კვეთა) გმირთა ხეივანი, იუსტიციის სახლთან</t>
  </si>
  <si>
    <t>ბათუმი ინასარიძის ქუჩა ინასარიძის ქ. 14, ვილმარტთან</t>
  </si>
  <si>
    <t>ბათუმი ინასარიძის ქუჩა ინასარიძის ქ. 11</t>
  </si>
  <si>
    <t>ბათუმი შავშეთის ქუჩა შავშეთის ქ. კათოლიკურ ეკლესიასთან</t>
  </si>
  <si>
    <t>ბათუმი აეროპორტის გზატკეცილი აეროპორტის გზატკეცილის #140-ის მოპირდაპირედ</t>
  </si>
  <si>
    <t>ბათუმი აეროპორტის გზატკეცილი აეროპორტის გზატკეცილის #140</t>
  </si>
  <si>
    <t>ოზურგეთი  თაყაიშვილის ქუჩა თაყაიშვილის ქ (აპოლონ წულაძის ქ.-ის კუთხე) - 26.26.48.177</t>
  </si>
  <si>
    <t>ოზურგეთი  გოგებაშვილის ქუჩა გოგებაშვილის ქ. 2 (სოც. მომსახურების სააგენტოსთან) - 26.26.42.147</t>
  </si>
  <si>
    <t>ოზურგეთი  აღმაშენებლის ქუჩა აღმაშენებლის ქ. (ოზურგეთის ავტოსადგურთან) - 26.26.55.278</t>
  </si>
  <si>
    <t>ოზურგეთი  კოსტავას ქუჩა კოსტავას ქ (კულტურის და დასვენების პარკთან) - 26.26.41.296</t>
  </si>
  <si>
    <t>ქუთაისი  აბაშიძის გამზირი აბაშიძის გამზ. 29</t>
  </si>
  <si>
    <t>ქუთაისი  აბაშიძის გამზირი აბაშიძის გამზ. 2</t>
  </si>
  <si>
    <t>ქუთაისი  აბაშიძის გამზირი აბაშიძის გამზ. 15, კინოთეატრი სულიკო</t>
  </si>
  <si>
    <t>ქუთაისი  აბაშიძის გამზირი აბაშიძის გამზ. 22</t>
  </si>
  <si>
    <t>ქუთაისი  ახალგაზრდობის გამზირი ახალგაზრდობის გამზ. სპორტის სასახლის აღმოსავლეთით</t>
  </si>
  <si>
    <t>ქუთაისი  ახალგაზრდობის გამზირი ახალგაზრდობის გამზ. 102 , თეგეტა მოტორსის მიმდებარედ</t>
  </si>
  <si>
    <t>ქუთაისი  ახალგაზრდობის გამზირი ახალგაზრდობის გამზ. 23 , რკინიგზის გადასასვლელთან</t>
  </si>
  <si>
    <t>ქუთაისი  გამარჯვების ქუჩა გამარჯოვბის ქ. #1 რუსთაველის კვეთასთან</t>
  </si>
  <si>
    <t>ქუთაისი  გამსახურდიას ქუჩა ზ. გამსახურდიას 44</t>
  </si>
  <si>
    <t>ქუთაისი  გამსახურდიას ქუჩა ზ. გამსახურდიას 13</t>
  </si>
  <si>
    <t>ქუთაისი  თამარ მეფის ქუჩა თამარ მეფის ქ. 95</t>
  </si>
  <si>
    <t>ქუთაისი  რუსთაველის გამზირი რუსთაველის გამზ. 90-94</t>
  </si>
  <si>
    <t>ქუთაისი  რუსთაველის გამზირი რუსთაველის გამზ. 71</t>
  </si>
  <si>
    <t>ქუთაისი  ჭავჭავაძის გამზირი ჭავჭავაძის გამზ. და ასათიანის ქ. 147 კვეთა</t>
  </si>
  <si>
    <t>ქუთაისი  ჭავჭავაძის გამზირი ჭავჭავაძის გამზ. და ნიკეას ქ. 1-8 კვეთა</t>
  </si>
  <si>
    <t>ქუთაისი  ჭავჭავაძის გამზირი ჭავჭავაძის გამზ. 61</t>
  </si>
  <si>
    <t>ქუთაისი  ჭავჭავაძის გამზირი ჭავჭავაძის გამზ. 51</t>
  </si>
  <si>
    <t>ქუთაისი  ჭავჭავაძის გამზირი ჭავჭავაძის გამზ. 54</t>
  </si>
  <si>
    <t>ქუთაისი  ჭავჭავაძის გამზირი ჭავჭავაძის ხიდამდე, ნაკვეთი 2</t>
  </si>
  <si>
    <t>ქუთაისი  ჯავახიშვილის ქუჩა ჯავახიშვილის 73 (ბუნგალოს წინ)</t>
  </si>
  <si>
    <t>ქუთაისი  ჯავახიშვილის ქუჩა ჯავახიშვილის ქ. 15</t>
  </si>
  <si>
    <t>ქუთაისი  ჯავახიშვილის ქუჩა ჯავახიშვილის ქ. 2</t>
  </si>
  <si>
    <t>ქუთაისი  ავტომშენებლობის ქუჩა ხარებავას ქ. N9 (ხიდთან)</t>
  </si>
  <si>
    <t xml:space="preserve">ქუთაისი  ვაკის უბანი  თაბუკაშვილის N183 (მაგნიტი) </t>
  </si>
  <si>
    <t>ქუთაისი  ვაკის უბანი  კ. გამსახურდიას N2</t>
  </si>
  <si>
    <t xml:space="preserve">ქუთაისი  ნიკეას ქუჩა  ნიკეას N17-ე სკოლასთან </t>
  </si>
  <si>
    <t>ქუთაისი  ნიკეას ქუჩა  გ. სახელაშვილის ქუჩა (პოლიკლინიკის მიმდებარედ)</t>
  </si>
  <si>
    <t>ქუთაისი  სულხან-საბას ქუჩა სულხან-საბა N43ა-ს წინ</t>
  </si>
  <si>
    <t>ქუთაისი  26 მაისის ქუჩა 26 მაისის N103-ის მიმდებარედ</t>
  </si>
  <si>
    <t>ქუთაისი  ლეონიძის ქუჩა  ლეონიძის ქუჩა N4-ის მიმდებარედ</t>
  </si>
  <si>
    <t xml:space="preserve">ქუთაისი  კახიანოურო  წერეთლისა და მანდარიას ქუჩების კვეთა (12-ე სკოლასთან) </t>
  </si>
  <si>
    <t>ქუთაისი  ჯავახიშვილის ქუჩა ჯავახიშვილის ქუჩა N3-ის მიმდებარედ</t>
  </si>
  <si>
    <t xml:space="preserve">ქუთაისი  ბუხაიძის ქუჩა ბუხაიძის N17-ის მიმდებარედ </t>
  </si>
  <si>
    <t>ქუთაისი  ბუხაიძის ქუჩა ბუხაიძის N24-ის მიმდებარედ</t>
  </si>
  <si>
    <t>ქუთაისი  აღმაშენებლის ქუჩა აღმაშენებლის ქუჩა N127-ის მიმდებარედ</t>
  </si>
  <si>
    <t xml:space="preserve">ქუთაისი  აღმაშენებლის ქუჩა აღმაშენებლის N21, სკოლასთან </t>
  </si>
  <si>
    <t>ქუთაისი  გამსახურდიას ქუჩა ზ. გამსახურდიას ქ. #32</t>
  </si>
  <si>
    <t>ქუთაისი  გამსახურდიას ქუჩა ზ. გამსახურდიას გამზ. #14</t>
  </si>
  <si>
    <t>ქუთაისი  ავტომშენებლობის ქუჩა ავტომშენებლის ქ. სამხედრო ლიცეუმთან</t>
  </si>
  <si>
    <t>ქუთაისი  სულხან-საბას ქუჩა სულხან-საბას გამზ. #69</t>
  </si>
  <si>
    <t>ქუთაისი  წერეთლის ქუჩა წერეთლის ქ. #34, მუსიკალურ სკოლასთან</t>
  </si>
  <si>
    <t>რუსთავი  ლეონიძის ქუჩა ლეონიძის 12</t>
  </si>
  <si>
    <t>რუსთავი  მეგობრობის გამზირი მეგობრობის გამზ. 47</t>
  </si>
  <si>
    <t>რუსთავი  მეგობრობის გამზირი მეგობრობის გამზ. 1</t>
  </si>
  <si>
    <t>რუსთავი  მეგობრობის გამზირი მეგობრობის გამზ. 2</t>
  </si>
  <si>
    <t>რუსთავი  მეგობრობის გამზირი მეგობრობის გამზ. 41</t>
  </si>
  <si>
    <t>რუსთავი  შარტავას გამზირი შარტავას გამზ. 7</t>
  </si>
  <si>
    <t>რუსთავი  შარტავას გამზირი შარტავას გამზ. 8</t>
  </si>
  <si>
    <t>რუსთავი  შარტავას გამზირი შარტავას გამზ. 14</t>
  </si>
  <si>
    <t>რუსთავი  შარტავას გამზირი შარტავას გამზ. 25</t>
  </si>
  <si>
    <t>რუსთავი  შარტავას გამზირი შარტავას გამზ. 41 სასტუმრო რუსთავის მ/ტ</t>
  </si>
  <si>
    <t>რუსთავი  შარტავას გამზირი შარტავას გამზ. მადაგონის მოპირდაპირედ</t>
  </si>
  <si>
    <t>რუსთავი  მეგობრობის გამზირი მეგობრობის გამზ. იუსტიციის სახლის მ/ტ</t>
  </si>
  <si>
    <t>რუსთავი  მესხიშვილის ქუჩა მესხიშვილის 14</t>
  </si>
  <si>
    <t>რუსთავი  რუსთაველის გამზირი რუსთაველის 44</t>
  </si>
  <si>
    <t>რუსთავი  შარტავას გამზირი შარტავას გამზ. ელიტელექტრონიქსის მ/ტ</t>
  </si>
  <si>
    <t>რუსთავი  თოდრიას ქუჩა თოდრიას #1</t>
  </si>
  <si>
    <t>რუსთავი  თოდრიას ქუჩა თოდრიას #9</t>
  </si>
  <si>
    <t>რუსთავი  თოდრიას ქუჩა თოდრიას #16</t>
  </si>
  <si>
    <t>რუსთავი  კოსტავას გამზირი კოსტავას გამზ. 1</t>
  </si>
  <si>
    <t>რუსთავი  კოსტავას გამზირი კოსტავას გამზ. 2</t>
  </si>
  <si>
    <t>რუსთავი  კოსტავას გამზირი კოსტავას გამზ. 12</t>
  </si>
  <si>
    <t>რუსთავი  კოსტავას გამზირი კოსტავას გამზ. 17</t>
  </si>
  <si>
    <t>რუსთავი  კოსტავას გამზირი კოსტავას ქ. N33</t>
  </si>
  <si>
    <t>რუსთავი  აღმაშენებლის ქუჩა  აღმაშენებლის ქ. მადაგონთან</t>
  </si>
  <si>
    <t>რუსთავი  რუსთაველის გამზირი რუსთაველის ქ. N4</t>
  </si>
  <si>
    <t>რუსთავი  კოსტავას გამზირი კოსტავას გამზ. 24</t>
  </si>
  <si>
    <t xml:space="preserve">გორი  სტალინის ქუჩა სტალინის ქ. #12, გამგეობასთან </t>
  </si>
  <si>
    <t>გორი  სტალინის ქუჩა სტალინის ქ. #1 არდისთან</t>
  </si>
  <si>
    <t>გორი  სტალინის ქუჩა სტალინის ქ. #11 ცენტრალურ სასპორტო სკოლასთან</t>
  </si>
  <si>
    <t>გორი  სტალინის ქუჩა სტალინის ქ. #24 სახლმუზეუმთან</t>
  </si>
  <si>
    <t>გორი  ჭავჭავაძის ქუჩა ჭავჭავაძის ქ. #45</t>
  </si>
  <si>
    <t>გორი  ჭავჭავაძის ქუჩა ჭავჭავაძის ქ. #27</t>
  </si>
  <si>
    <t>გორი  ჭავჭავაძის ქუჩა ჭავჭავაძის ქ. იუსტიციის სახლთან</t>
  </si>
  <si>
    <t>გორი  ჭავჭავაძის ქუჩა ჭავჭავაძის ქ. #56, საავადმყოფოსთან</t>
  </si>
  <si>
    <t>გორი  ჭავჭავაძის ქუჩა ჭავჭავაძის ქ. #67</t>
  </si>
  <si>
    <t>გორი  მშვიდობის ქუჩა მშვიდობის გამზ. #11</t>
  </si>
  <si>
    <t>გორი  მშვიდობის ქუჩა მშვიდობის გამზ. #21</t>
  </si>
  <si>
    <t>გორი  ცხინვალის გზატკეცილი ცხინვალის გაზტკეცილი #1</t>
  </si>
  <si>
    <t>გორი  ცხინვალის გზატკეცილი ცხინვალის გზატკეცილი #7</t>
  </si>
  <si>
    <t>გორი  ცხინვალის გზატკეცილი ცხინვალის გზატკეცილი #9</t>
  </si>
  <si>
    <t xml:space="preserve">გორი  სუხიშვილის ქუჩა სუხისშვილის ქ. N3, სუპერმარკეტ მაგნიტის მოპირდაპირედ </t>
  </si>
  <si>
    <t xml:space="preserve">გორი  სუხიშვილის ქუჩა სუხიშვილის ქ. N63, მომსახურების სააგენტოს შემდეგ </t>
  </si>
  <si>
    <t>ზუგდიდი  გამსახურდიას ქუჩა გამსახურდიას 34-ის მიმდებარედ</t>
  </si>
  <si>
    <t>ზუგდიდი  გამსახურდიას ქუჩა გამსახურდიას 21-ის მიმდებარედ</t>
  </si>
  <si>
    <t>ზუგდიდი  ხუბულავას ქუჩა ხუბულავას ქ. მომსახურების სააგენტო</t>
  </si>
  <si>
    <t>ზუგდიდი  რუსთაველის ქუჩა რუსთაველის ქ. 96 ბაზრის წინ</t>
  </si>
  <si>
    <t>ზუგდიდი  რუსთაველის ქუჩა რუსთაველის ქ. 105 ალიანსის წინ</t>
  </si>
  <si>
    <t>ზუგდიდი  ქუჯის ქუჩა ქუჯის ქ. რკინიგზის სადგური</t>
  </si>
  <si>
    <t>ზუგდიდი  თამარ მეფის ქუჩა თამარ მეფის 8 სტომატოლოგიურთან</t>
  </si>
  <si>
    <t>ზუგდიდი  თამარ მეფის ქუჩა თამარ მეფის ქ. 107 წინ ეკლესიის გვერდით</t>
  </si>
  <si>
    <t>ზუგდიდი  სოხუმის ქუჩა სოხუმის ქ. 73 ლიბერთი ბანკი</t>
  </si>
  <si>
    <t>ზუგდიდი  სოხუმის ქუჩა სოხუმის ქ. ბოტანიკურ ბაღთან</t>
  </si>
  <si>
    <t>ზუგდიდი  სოხუმის ქუჩა სოხუმის ქ.პოლიციის წინ</t>
  </si>
  <si>
    <t>ზუგდიდი  ცოტნე დადიანის ქუჩა ცოტნე დადიანის ქ. #8, 4-ე საშ. სკოლის წინ</t>
  </si>
  <si>
    <t>ამბროლაური  ვაჟა-ფშაველას ქუჩა ვაჟა-ფშაველას ქ. 2</t>
  </si>
  <si>
    <t>ამბროლაური  კოსტავას ქუჩა ბრატისლავა-რაჭის და კოსტავას ქ. კვეთა</t>
  </si>
  <si>
    <t>ახალციხე  რუსთაველის ქუჩა რუსთაველის ქ. № 105ა-ს მიმდებარედ</t>
  </si>
  <si>
    <t>ახალციხე  თამარაშვილის ქუჩა თამარაშვილის ქუჩის მიმდებარედ</t>
  </si>
  <si>
    <t>ახალციხე  კოსტავას ქუჩა კოსტავას ქუჩაზე, ძველი ბაზრის მიმდებარედ</t>
  </si>
  <si>
    <t>ახალციხე  კოსტავას ქუჩა კოსტავას ქუჩაზე, ძველი ბაზრის მიმდებარედ 2</t>
  </si>
  <si>
    <t>ახალციხე  რუსთაველის ქუჩა რუსთაველისა და 9 აპრილის ქუჩების მიმდებარედ</t>
  </si>
  <si>
    <t>მარნეული რუსთაველის ქუჩა  რუსთაველის ქ. N82</t>
  </si>
  <si>
    <t>მარნეული რუსთაველის ქუჩა  მე-3 საჯარო სკოლის წინ</t>
  </si>
  <si>
    <t>მარნეული რუსთაველის ქუჩა  რუსთაველის ქ. ათა ჰოლდინგის წინ</t>
  </si>
  <si>
    <t xml:space="preserve">მარნეული რუსთაველის ქუჩა  რუსთაველის ქ. N72 </t>
  </si>
  <si>
    <t>თბილისი - ავლაბარი  ქეთევან წამებულის გამზირი ქეთევან წამებულის გამზ. #12</t>
  </si>
  <si>
    <t>თბილისი - ავლაბარი  ქეთევან წამებულის გამზირი ქეთევან წამებულის გამზ. #43 (#89-ე საშ. სკოლის მოპირდაპირედ)</t>
  </si>
  <si>
    <t>თბილისი - ისანი  ქეთევან წამებულის გამზირი ქეთევან წამებულის გამზ. #65 (#120-ე პროფ. სასწავლებელი)</t>
  </si>
  <si>
    <t>თბილისი - ისანი  ქეთევან წამებულის გამზირი მ/ს ისანის მოპირდაპირედ (ნავთლუღის ქუჩის გადაკვეთასთან)</t>
  </si>
  <si>
    <t>თბილისი - ავლაბარი  ქეთევან წამებულის გამზირი ქეთევან წამებულის გამზ. #84 (შავი ზღვის ქ-ის გადაკვეთა)</t>
  </si>
  <si>
    <t>თბილისი - ავლაბარი  ქეთევან წამებულის გამზირი ქეთევან წამებულის გამზ. #19-ის მიმდებარედ</t>
  </si>
  <si>
    <t>თბილისი - ნაძალადევი  ცოტნე დადიანის ქუჩა ც. დადიანის ქ. #323-ის მიმდებარედ (კ/თ ,,საქართველოს მოპირდაპირედ)</t>
  </si>
  <si>
    <t>თბილისი - ნაძალადევი  ცოტნე დადიანის ქუჩა ც. დადიანის ქ. #160-ის მიმდებარედ                                                                                                                                                                                                                                             (#11 რუსული საშუალო სკოლა)</t>
  </si>
  <si>
    <t>თბილისი - ნაძალადევი  ცოტნე დადიანის ქუჩა მე-10 საშუალო სკოლის მოპირდაპირედ</t>
  </si>
  <si>
    <t>თბილისი - ნაძალადევი  ცოტნე დადიანის ქუჩა მ/ს ,,ნაძალადევი"-ს მიმდებარედ</t>
  </si>
  <si>
    <t>თბილისი - ნაძალადევი  გურამიშვილის გამზირი გურამიშვილის გამზირისა და შატილის ქუჩის გადაკვეთის მოპირდაპირედ</t>
  </si>
  <si>
    <t>თბილისი - ნაძალადევი  გურამიშვილის გამზირი გურამიშვილის გამზირი #14ა-ს მიმდებარედ</t>
  </si>
  <si>
    <t>თბილისი - ისანი  ნავთლუღის ქუჩა ნავთლუღის ქუჩა #10 (სამხედრო ჰოსპიტალი)</t>
  </si>
  <si>
    <t>თბილისი - სამგორი  გაბრიელ სალოსის ქუჩა ბოგდან ხმელნიცკის ქ. #153-ის მოპირდაპირედ</t>
  </si>
  <si>
    <t>თბილისი - სამგორი  გაბრიელ სალოსის ქუჩა ბოგდან ხმელნიცკის ქ. #103, I კორპ.-ის მოპირდაპირედ</t>
  </si>
  <si>
    <t>თბილისი - სამგორი  გაბრიელ სალოსის ქუჩა ბოგდან ხმელნიცკის ქ. #103, I კორპ.</t>
  </si>
  <si>
    <t>თბილისი - ნაძალადევი  გურამიშვილის გამზირი გურამიშვილის გამზირისა და გუდამაყრის ქუჩის გადაკვეთა, გამგეობასთან</t>
  </si>
  <si>
    <t>თბილისი - გლდანი  გობრონიძის ქუჩა  ეკლესია (გობრონიძის ქ-ისა და თემქა/მუხიანის გადასასვლელი გზის გადაკვეთა)</t>
  </si>
  <si>
    <t>თბილისი - თემქა  ანაპის დივიზიის ქუჩა თემქის X კვ. #24 კორპ</t>
  </si>
  <si>
    <t>თბილისი - სამგორი  მოსკოვის გამზირი მოსკოვის პროსპ. #15 (წისქვილკომბინატი)</t>
  </si>
  <si>
    <t>თბილისი - ისანი  ნავთლუღის ქუჩა ნავთლუღის ქ. #6/2-ის პირდაპირ</t>
  </si>
  <si>
    <t>თბილისი - თემქა  ჩარგლის ქუჩა 5 სამშობიარო სახლთან ანაპის დივიზიისა და ჩარგლის ქ. გადაკვეთა</t>
  </si>
  <si>
    <t>თბილისი - ისანი  ქეთევან წამებულის გამზირი ქეთევან წამებულის და აბუსერიძის ქ. გადაკვეთა</t>
  </si>
  <si>
    <t>თბილისი - სამგორი  გაბრიელ სალოსის ქუჩა ბერი გაბრიელის 4 ის მიმდებარედ</t>
  </si>
  <si>
    <t>თბილისი - ისანი  ქეთევან წამებულის გამზირი ქეთევან წამებულის გამზ. 67 ა ის მიმდებარედ</t>
  </si>
  <si>
    <t>თბილისი - სამგორი  მოსკოვის გამზირი სააქციო საზოგადოება ქაშანაური მოსკოვის გამზ.8</t>
  </si>
  <si>
    <t>თბილისი - სამგორი  გაბრიელ სალოსის ქუჩა ბერი გაბრიელ სალოსის ქ. 57 (მიკრო ძრავის მოპირდაპირედ)</t>
  </si>
  <si>
    <t>თბილისი - სამგორი  გაბრიელ სალოსის ქუჩა ბოგდან ხმელინცკის 147 ა</t>
  </si>
  <si>
    <t>თბილისი - თემქა  ანაპის დივიზიის ქუჩა #5 სამშობიარო სახლი ანაპის დივიზიის და ჩარგლის ქ. კვეთა</t>
  </si>
  <si>
    <t>თბილისი - გლდანი  ქერჩის ქუჩა  გლდანის სატელეფონო კვანძის პირდაპირ</t>
  </si>
  <si>
    <t>თბილისი - გლდანი  გობრონიძის ქუჩა  გობრონიძის ქ. სატელეფონო კვანძის პირდაპირ</t>
  </si>
  <si>
    <t>თბილისი - ისანი  ქეთევან წამებულის გამზირი ქეთევან წამებულის გამზირისა და აბუსერიძე-ტბელის ქუჩის გადაკვეთის პირდაპირ</t>
  </si>
  <si>
    <t>თბილისი - სამგორი  გაბრიელ სალოსის ქუჩა ბერი გაბრიელის ქ. ფრესკოს მოპირდაპირედ</t>
  </si>
  <si>
    <t>თბილისი - სამგორი  გაბრიელ სალოსის ქუჩა ბერი გაბრიელის ქ. 30 ის პირდაპირ</t>
  </si>
  <si>
    <t>თბილისი - სამგორი  გაბრიელ სალოსის ქუჩა ბერი გაბრიელის ქ. 153 ის პირდაპირ</t>
  </si>
  <si>
    <t>თბილისი - გლდანი  ვეკუას ქუჩა ვეკუას ქ. 149-ის მოპირდაპირედ</t>
  </si>
  <si>
    <t>თბილისი - გლდანი  ვეკუას ქუჩა ვეკუას N54</t>
  </si>
  <si>
    <t>თბილისი - გლდანი  ხიზანიშვილის ქუჩა ხიზანიშვილის N45-47</t>
  </si>
  <si>
    <t>თბილისი - გლდანი  ხიზანიშვილის ქუჩა ხიზანიშვილის N51-53</t>
  </si>
  <si>
    <t>თბილისი - გლდანი  ხიზანიშვილის ქუჩა ხიზანიშვილის N59</t>
  </si>
  <si>
    <t>თბილისი - გლდანი  ხიზანიშვილი ქუჩა ხიზანიშვილი N71</t>
  </si>
  <si>
    <t>თბილისი - გლდანი  ხიზანიშვილის ქუჩა ხიზანიშვილის N154</t>
  </si>
  <si>
    <t>თბილისი - გლდანი  სარაჯიშვილის გამზირი სარაჯიშვილის ქ. #6-ის მიმდებარედ (ჩაის ფაბრიკა)</t>
  </si>
  <si>
    <t>თბილისი - გლდანი  სარაჯიშვილის გამზირი სარაჯიშვილის ქ. #19 კორპუსის პირდაპირ</t>
  </si>
  <si>
    <t>თბილისი - გლდანი  სარაჯიშვილის გამზირი სარაჯიშვილის 7ის პირდაპირ</t>
  </si>
  <si>
    <t>თბილისი - გლდანი  სარაჯიშვილის გამზირი სარაჯიშვილის ქ. 11</t>
  </si>
  <si>
    <t>თბილისი - გლდანი  სარაჯიშვილის გამზირი სარაჯიშვილის გამზ. და ანდრონიკაშვილის ქ. გადაკვეთა</t>
  </si>
  <si>
    <t>თბილისი - გლდანი  სარაჯიშვილის გამზირი სარაჯიშვილის გამზირი შამპანისურის ქარხნის მიმდებარედ</t>
  </si>
  <si>
    <t>თბილისი - გლდანი  სარაჯიშვილის გამზირი სარაჯიშვილის და ფოცხიშვილის კვეთა</t>
  </si>
  <si>
    <t>თბილისი - გლდანი გლდანი ვეკუას ქუჩა</t>
  </si>
  <si>
    <t>თბილისი - სამგორი კახეთის გზატკეცილი ნაციონალების ოფისთან</t>
  </si>
  <si>
    <t>თბილისი - საბურთალო გაგარინის აღმართი შუქნიშანთან</t>
  </si>
  <si>
    <t>თბილისი - საბურთალო ალექსანდრე ყაზბეგის გამზირი (პროკრედიტ ბანკთან)</t>
  </si>
  <si>
    <t>თბილისი - გლდანი სარაჯიშვილის ქუჩა (ვისოლის აგს-თან)</t>
  </si>
  <si>
    <t>თბილისი - მთაწმინდა-კრწანისი ფუნიკულიორის გზაზე /ბილბორდი/</t>
  </si>
  <si>
    <t>თბილისი - დიდუბე სადგურის მოედნის კედელი</t>
  </si>
  <si>
    <t>თბილისი - ვერა ახვლედიანის ქ. #10</t>
  </si>
  <si>
    <t>თბილისი - სამგორი ჯავახეთის ქ. 2  მ/ს ვარკეთილის მიმდებარედ</t>
  </si>
  <si>
    <t>თბილისი - ვაკე ბარნოვის ქუჩა. მრგვალ ბაღთან. სახურავზე</t>
  </si>
  <si>
    <t>თბილისი - საბურთალო თამარ მეფის გამზ. (გმირთა მოედნიდან) #2</t>
  </si>
  <si>
    <t>თბილისი - დიღომი რობაქიძის გამზირი (დიდუბის ხიდის მიმდებარედ აგს-ის მხარეს)</t>
  </si>
  <si>
    <t>თბილისი - დიდუბე წერეთლის გამზირი (კოკა-კოლასთან)</t>
  </si>
  <si>
    <t>თბილისი - დიდუბე თამარ მეფის გამზირი (ხიდთან) #1</t>
  </si>
  <si>
    <t>თბილისი - ჩუღურეთი მარცხენა სანაპირო (ქორწინების სახლის შემდეგ)</t>
  </si>
  <si>
    <t>თბილისი - მთაწმინდა-სანაპირო მარჯვენა სანაპირო (სასწრაფოების წინ)</t>
  </si>
  <si>
    <t>თბილისი - საბურთალო კოსტავას ქ. (ტელევიზიის მოპირდაპირედ)</t>
  </si>
  <si>
    <t>თბილისი - ვაკე ბაზალეთის და ჭავჭავაძის კუთხე #24  კუთხის მიმდებარედ</t>
  </si>
  <si>
    <t>თბილისი - ვაკე-საბურთალო ვაჟა ფშაველა და თოფურიას ქუჩების კვეთა</t>
  </si>
  <si>
    <t>თბილისი - ჩუღურეთი თამარ მეფის გამზ. (წინამძღვრიშვილის ქ. გადაკვეთა)</t>
  </si>
  <si>
    <t>თბილისი - ისანი-სამგორი ლილოს სმარტთან</t>
  </si>
  <si>
    <t>თბილისი - გლდანი ნაძალადევი ფეიქრების ქუჩა (გლდანი)</t>
  </si>
  <si>
    <t>თბილისი - ჩუღურეთი სადგურის მოედანი (სადგურიდან ჩამოსახვევში)</t>
  </si>
  <si>
    <t>თბილისი - საბურთალო-სანაპირო მარჯვენა სანაპირო (ვახუშტის ხიდზე ასახვევი ცენტრის მიმართულებით კუნძულზე</t>
  </si>
  <si>
    <t>თბილისი - საბურთალო გაგარინის დაღმართი (საქართველოს ბანკთან)</t>
  </si>
  <si>
    <t>თბილისი - საბურთალო საბურთალის ქ. (ბახტრიონის ქ. ასახვევთან)</t>
  </si>
  <si>
    <t>თბილისი - გლდანი შეშელიძის ქ. ხიდთან</t>
  </si>
  <si>
    <t>თბილისი - დიდუბე მეტრო წერეთელთან</t>
  </si>
  <si>
    <t>თბილისი - დიდუბე წერეთლის გამზირი დინამოს სტადიონთან წრეზე</t>
  </si>
  <si>
    <t>თბილისი - დიღომი დიდი დიღომი წრეზე</t>
  </si>
  <si>
    <t>თბილისი - საბურთალო-სანაპირო მარჯვენა სანაპირო ვახუშტის ხიდის დასაწყისი</t>
  </si>
  <si>
    <t>თბილისი - ნაძალადევი გურამიშვილის გამზირი</t>
  </si>
  <si>
    <t>თბილისი - ისანი ქეთევან წამებულის გამზირი (მეტეხის ჩრდილთან)</t>
  </si>
  <si>
    <t xml:space="preserve">თბილისი - ჩუღურეთი კლდიაშვილის ქ. </t>
  </si>
  <si>
    <t>რეგიონი - ქუთაისი რუსთაველის გამზ. #137-139</t>
  </si>
  <si>
    <t xml:space="preserve">რეგიონი - რუსთავი  შარტავას შუა </t>
  </si>
  <si>
    <t>რეგიონი - რუსთავი შარტავას დასასრული (რუსთავი)</t>
  </si>
  <si>
    <t>რეგიონი - დუშეთი გუდაურის სმარტთან</t>
  </si>
  <si>
    <t>რეგიონი - ბორჯომი ბორჯომის შესასვლელი (ვისოლის აგს-თან)</t>
  </si>
  <si>
    <t>რეგიონი - ახალქალაქი თავისუფლების ქუჩა</t>
  </si>
  <si>
    <t>რეგიონი - ზუგდიდი ქალაქში შემოსასვლელი აღმაშენებლის ქ. მარჯვენა მხარე</t>
  </si>
  <si>
    <t>რეგიონი - ზუგდიდი ცოტნე დადიანის ქ. პროფელაკტიკასთან</t>
  </si>
  <si>
    <t>რეგიონი - ზუგდიდი რუსთაველის ქ 171 წინ</t>
  </si>
  <si>
    <t>რეგიონი - ზუგდიდი რუსთაველის ქ. ავეჯის სალონთან</t>
  </si>
  <si>
    <t>რეგიონი - ზუგდიდი რუსთაველის გამზირი ძველი უნივერმაღის წინ</t>
  </si>
  <si>
    <t>რეგიონი - ზუგდიდი მერიის წინ მოედანზე მარცხენა მხარეს</t>
  </si>
  <si>
    <t>რეგიონი - ზუგდიდი მერიის წინ მოედანზე მარჯვენა მხარეს</t>
  </si>
  <si>
    <t>რეგიონი - ბათუმი  მაიაკოვსკის ცენტრალური ავტო სადგურის სახურავი #1</t>
  </si>
  <si>
    <t>რეგიონი - ბათუმი  მაიაკოვსკის ცენტრალური ავტო სადგურის ტერიტორია</t>
  </si>
  <si>
    <t>რეგიონი - ზუგდიდი გამსახურდიას გამზირი 24</t>
  </si>
  <si>
    <t>რეგიონი - ზუგდიდი გამსახურდიას გამზირი 18</t>
  </si>
  <si>
    <t>რეგიონი - ზუგდიდი გამსახურდიას გამზირი 25</t>
  </si>
  <si>
    <t>რეგიონი - გორი ცხინვალის გზატკეცილი სმარტთან</t>
  </si>
  <si>
    <t>რეგიონი - ბათუმი  გრიბოედოვის და ჭავჭავაძის ქუჩების კვეთაზე</t>
  </si>
  <si>
    <t>რეგიონი - სარფი  სარფიდან ბათუმისკენ (სავალუტო ჯიხურზე)</t>
  </si>
  <si>
    <t xml:space="preserve">რეგიონი - სამტრედია ბაზართან </t>
  </si>
  <si>
    <t>რეგიონი - თელავი სააკაძის მოედანი (გამგეობასთან)</t>
  </si>
  <si>
    <t>რეგიონი - ქუთაისი ჭავჭავაძის ქ. დასაწყისი</t>
  </si>
  <si>
    <t>რეგიონი - გორი პროკურატორის შენობის მიმდებარედ</t>
  </si>
  <si>
    <t>რეგიონი - ხაშური ხაშურის შესასვლელი #2</t>
  </si>
  <si>
    <t>რეგიონი - სამტრედია სამტრედიის შემოსასვლელი აბაშის მხრიდან</t>
  </si>
  <si>
    <t>რეგიონი - ფოთი პორტის მიმდებარე ტერიტორია</t>
  </si>
  <si>
    <t>რეგიონი - ფოთი სამეგრელოს მოედანთან ჭანტურიას ქუჩა ცოტნე დადიანის ქუჩის გადაკვეთა</t>
  </si>
  <si>
    <t>რეგიონი - ფოთი ღმაშენებლის ქ. (9 აპრილის ხეივნის გადაკვეთასთან)</t>
  </si>
  <si>
    <t>რეგიონი - მარნეული ცენტრალური ბაზრის შესახვევამდე</t>
  </si>
  <si>
    <t>რეგიონი - მარნეული 26 მაისის ქუჩა 2 სართულიანი სახლის მოპირდაპირედ</t>
  </si>
  <si>
    <t>რეგიონი - მარნეული რუსთაველის ქ. საცხოვრებელი სახლი # 20 წინ</t>
  </si>
  <si>
    <t>რეგიონი - მარნეული აღმაშენებლის ქ. ქართული სკოლის წინ</t>
  </si>
  <si>
    <t>რეგიონი - მარნეული რუსთაველის ქ. საცხოვრებელი სახლი #86 წინ</t>
  </si>
  <si>
    <t>რეგიონი - მარნეული რუსთაველის ქ. ყოფილი რედაქციის შენობის წინ</t>
  </si>
  <si>
    <t>რეგიონი - მარნეული რუსთაველის, ნარიმანოვის და ვურგუნის ქუჩების კვეთა</t>
  </si>
  <si>
    <t>რეგიონი - ქუთაისი გ. ტაბიძის ქ. #3</t>
  </si>
  <si>
    <t>რეგიონი - ქუთაისი ფალიაშვილის ქ. #23</t>
  </si>
  <si>
    <t>რეგიონი - რუსთავი შარტავას დასაწყისი (რუსთავი)</t>
  </si>
  <si>
    <t>რეგიონი - სადახლო სადახლო</t>
  </si>
  <si>
    <t>რეგიონი - ზუგდიდი ქალაქში შემოსასვლელი აღმაშენებლის ქ. მარცხენა მხარე</t>
  </si>
  <si>
    <t>რეგიონი - ზუგდიდი რუსთაველის გამზირი სავაჭრო ცენტრის წინ</t>
  </si>
  <si>
    <t>რეგიონი - ზუგდიდი ხუბულავას ქუჩა #1</t>
  </si>
  <si>
    <t>რეგიონი - ზუგდიდი ხუბულავას ქუჩა #2</t>
  </si>
  <si>
    <t>რეგიონი - ქუთაისი ა. წერეთლის ქ.2</t>
  </si>
  <si>
    <t>რეგიონი - რუსთავი მესხიშვილის ქ. სტამბული ბაზრობის მიმდებარედ</t>
  </si>
  <si>
    <t>რეგიონი - რუსთავი ლეონიძის ქ. სტამბულის ბაზრობის მიმდებარედ</t>
  </si>
  <si>
    <t>რეგიონი - რუსთავი შარტავას გამზირი სასტუმრო რუსთავის მ/ტ</t>
  </si>
  <si>
    <t>რეგიონი - ზუგდიდი თეატრის ქუჩა 2</t>
  </si>
  <si>
    <t>რეგიონი - ახალციხე კოსტავას და ნათენაძის ქუჩა დასაწყისი</t>
  </si>
  <si>
    <t>რეგიონი - ახალციხე რუსთაველის და 9 აპრილის ქუჩა წრეზე</t>
  </si>
  <si>
    <t>რეგიონი - ახალციხე კოსტავას და ნათენაძის ქუჩა ეკლესიასთან</t>
  </si>
  <si>
    <t>რეგიონი - ახალციხე თამარაშვილის ქუჩა</t>
  </si>
  <si>
    <t>რეგიონი - გორი სტალინის ქუჩა 11-ის მიმდებარედ</t>
  </si>
  <si>
    <t>რეგიონი - გორი ჭავჭავაძის და რუსთაველის ქუჩების გადაკვეთის მიმდებარედ</t>
  </si>
  <si>
    <t>რეგიონი - ქუთაისი აღმაშენებლის გამზ. დუმბაძის ქუჩის კვეთაზე</t>
  </si>
  <si>
    <t>რეგიონი - თელავი თელავის ვისოლთან</t>
  </si>
  <si>
    <t>რეგიონი - წყალტუბო რუსთაველის ქ. ცენტრალური პარკის სამხრეთ შესასვლელთან #3</t>
  </si>
  <si>
    <t>რეგიონი - თელავი ჭავჭავაძის ქ. (ნიკორასთან)</t>
  </si>
  <si>
    <t>რეგიონი - წყალტუბო რუსთაველის ქ. (საპატრულოსთან)</t>
  </si>
  <si>
    <t>რეგიონი - ჭიათურა საბაგიროს კედელი</t>
  </si>
  <si>
    <t>რეგიონი - ტყიბული კ. გამსახურდიას # 49 სახლის მიმდ.</t>
  </si>
  <si>
    <t>რეგიონი - ასპინძა მესხეთის 13</t>
  </si>
  <si>
    <t>რეგიონი - ქედა ქედა, დ. აღმაშენებლის 3</t>
  </si>
  <si>
    <t>რეგიონი - შუახევი შუახევი, რუსთაველის 16</t>
  </si>
  <si>
    <t>რეგიონი - ახმეტა ჭანტურიას ქ.</t>
  </si>
  <si>
    <t>რეგიონი - თეთრიწყარო აღმაშენებლის ქ. 135</t>
  </si>
  <si>
    <t xml:space="preserve">რეგიონი - თიანეთი 9 აპრილის ქ. </t>
  </si>
  <si>
    <t>რეგიონი - ქარელი ჭავჭავაძის 7</t>
  </si>
  <si>
    <t>რეგიონი - წალკა კოსტავას ქ. 71</t>
  </si>
  <si>
    <t>რეგიონი - ხელვაჩაური ბათუმი, ფრიდონ ხალვაშის 308</t>
  </si>
  <si>
    <t>რეგიონი - ხულო ხულო დავით აღმაშენებლის ქ.</t>
  </si>
  <si>
    <t>რეგიონი - დმანისი დმანისის შესასვლელი, სოკარის აგს-თან</t>
  </si>
  <si>
    <t>რეგიონი - ჩხოროწყუ ლავრენტი გობეჩიას ქ. (სპორტის შენობის კედელი)</t>
  </si>
  <si>
    <t>რეგიონი - ხობი ცოტნე დადიანის 205</t>
  </si>
  <si>
    <t>რეგიონი - გორი სუხიშვილის და თოიძის კვეთა</t>
  </si>
  <si>
    <t>რეგიონი - გორი სტალინის ქუჩა 15-ის მიმდებარედ</t>
  </si>
  <si>
    <t>რეგიონი - გორი ჭავჭავაძის გამზირი 19-ის მიმდებარედ</t>
  </si>
  <si>
    <t>რეგიონი - გორი ცხინვალის გზატკეცილი მე-6კმ-ის მიმდებარედ</t>
  </si>
  <si>
    <t>რეგიონი - გორი ჭავჭავაძის გამზირი ლიახვის ხიდის მიმდებარედ #1</t>
  </si>
  <si>
    <t>რეგიონი - ფოთი ფარნავაზის ქ. ბოლოში (ფარნავაზ მეფის 3)</t>
  </si>
  <si>
    <t>რეგიონი - ფოთი ბარათაშვილის ქ. დასაწყისი</t>
  </si>
  <si>
    <t>რეგიონი - ფოთი მშვიდოის ქ. დასაწყისი</t>
  </si>
  <si>
    <t>რეგიონი /სამტრედია ბაზართან</t>
  </si>
  <si>
    <t>ავლაბარი/ ბარათაშვილის აღმართი</t>
  </si>
  <si>
    <t>თბილისი/ მარჯვენა სანაპირო ვახუშტის ხიდთან</t>
  </si>
  <si>
    <t>თბილისი/ წულუკიძის და ლაღიძის ქუჩების კვეთა</t>
  </si>
  <si>
    <t>მალაკნების  ხიდთან</t>
  </si>
  <si>
    <t>წერეთლის გამზ. (მაგნიტოგორსკის ქ. კუთხე)</t>
  </si>
  <si>
    <t>მარცხენა სანაპირო (ქორწინების სახლის შემდეგ)</t>
  </si>
  <si>
    <t>თამარ მეფის გამზ ხიდთან 1</t>
  </si>
  <si>
    <t>სადგურის მოედანი (სადგურიდან ჩასახვევში)</t>
  </si>
  <si>
    <t>მეტრო წერეთელთან</t>
  </si>
  <si>
    <t>წერეთლის გამზ დინამოს სტადიონთან წრეზე</t>
  </si>
  <si>
    <t>კლდიაშვილის ქ</t>
  </si>
  <si>
    <t>აგლაძის ქ. ელიავას ბაზრობის ზედა მხარეს 2</t>
  </si>
  <si>
    <t>მარცხენა სანაპირო (ვახუშტის ხიდამდე)</t>
  </si>
  <si>
    <t>თბილისი /ვაჟა-ფშაველას გამზ. 14</t>
  </si>
  <si>
    <t>თბილისი /რობაქიძის გამზ.,დიდუბის ხიდის მიმდებარედ</t>
  </si>
  <si>
    <t>თბილისი  დავით აღმაშენებლის გამზირი #83 (მარჯანიშვილის მ-ნი)</t>
  </si>
  <si>
    <t>თბილისი  დავით აღმაშენებლის გამზირი 117</t>
  </si>
  <si>
    <t>თბილისი  დავით აღმაშენებლის გამზირი 155</t>
  </si>
  <si>
    <t>თბილისი  დავით აღმაშენებლის გამზირი 130-ის მიმდებარედ</t>
  </si>
  <si>
    <t>თბილისი  თამარ მეფის გამზ. #14ა-მიმდებარედ (წინამძღვრიშვილის გადაკვეთა)</t>
  </si>
  <si>
    <t>თბილისი  დანიური სახლის მოპირდაპირედ</t>
  </si>
  <si>
    <t>თბილისი  რკინიგზის დეპარტამენტი (თამარ მეფის გამზ. #15)</t>
  </si>
  <si>
    <t>თბილისი  ბელიაშვილის ქ. #40-ის მოპირდაპირედ</t>
  </si>
  <si>
    <t>თბილისი  დიღმის III კვ, #20 კორპუსი (რესტორანი ,,ბაბილო"-ს მიმდებარედ)</t>
  </si>
  <si>
    <t>თბილისი  დიღმის III კვ, #17 კორპუსის მიმდებარედ</t>
  </si>
  <si>
    <t>თბილისი  დავით აღმაშენებლის ხეივანი, პატარა დიღმის ჩასახვევვის პირდაპირ (აღმაშენებლის ხეივნის #13 კორპ.-ის პირდაპირ)</t>
  </si>
  <si>
    <t>თბილისი  ახმეტელისა და ცისკარიშვილის ქუჩების გადაკვეთა (დიღმის IV კვ. #20 კორპუსის მიმდ.)</t>
  </si>
  <si>
    <t>თბილისი  გოგიბერიძის ქ., დიღომი IV კვ. V კორპ.</t>
  </si>
  <si>
    <t>თბილისი  პაიჭაძის ქ. VIკვ, #2 კორპუსის მიმდებარედ</t>
  </si>
  <si>
    <t>თბილისი  წერეთლის ძეგლის მიმდებარედ (წერეთლის გამზირისა და ცაბაძის ქ-ების გადაკვეთასთან)</t>
  </si>
  <si>
    <t>თბილისი  თორნიკე ერისთავის ქუჩისა და წერეთლის გამზირის გადაკვეთა (იტალიური სკოლის მიმდებარედ)</t>
  </si>
  <si>
    <t>თბილისი  პაიჭაძისა 1 და მიქელაძის ქუჩის ქუჩის გადაკვეთასთან (სამედიცინო გამაჯანსაღებელი კომპლექსი, პოლიკლინიკის მიმდებარედ)</t>
  </si>
  <si>
    <t>თბილისი  დიღმის მასივი III კვ. IV კორპუსი</t>
  </si>
  <si>
    <t>თბილისი  დიღმის I კვ. IIIა/IIIბ კორპუსი.</t>
  </si>
  <si>
    <t>თბილისი  მ/ს ,,წერეთელი"</t>
  </si>
  <si>
    <t>თბილისი  წერეთლის გამზირი #128</t>
  </si>
  <si>
    <t>თბილისი  პაიჭაძისა და მიქელაძის ქუჩის გადაკვეთასთან (სამედიცინო გამაჯანსაღებელი კომპლექსი, პოლიკლინიკის პირდაპირ)</t>
  </si>
  <si>
    <t>თბილისი  წერეთლის გამზირი #112</t>
  </si>
  <si>
    <t>თბილისი  ტელეკომპანია “იმედი”-ის მიმდებარედ</t>
  </si>
  <si>
    <t>თბილისი  გოგიბერიძისა და ახმეტელის ქ. გადაკვეთა</t>
  </si>
  <si>
    <t>თბილისი  დიღმის მე 2 კვ. მე 7 კორპუსისი მიმდებარედ</t>
  </si>
  <si>
    <t>თბილისი  რობაქიძის ქ. (თეგეტა მოტორსთან)</t>
  </si>
  <si>
    <t>თბილისი  წერეთლის გამზირი N55</t>
  </si>
  <si>
    <t>თბილისი  მ/ს "დიდუბე" (ქვედა) (წერეთლის გამზირი N140-ის მოპირდაპირედ, სამთო ქიმიის მოპირდაპირედ)</t>
  </si>
  <si>
    <t>თბილისი  მუხიანის II მ/რაიონი, #22 კორპუსი მიმდებარედ</t>
  </si>
  <si>
    <t>თბილისი  გობრონიძისა და ნონეშვილის ქ-ების გადაკვეთა (გზაჯვარედინის შემდეგ)</t>
  </si>
  <si>
    <t>თბილისი  მუხიანის III მ/რაიონი #1 კორპუსი</t>
  </si>
  <si>
    <t>თბილისი  გობრონიძის ქ., მუხიანი #3 კორპ. (ეკლესის მოპირდაპირედ)</t>
  </si>
  <si>
    <t>თბილისი  მუხიანის IVბ მ/რ, #35"ა" კორპუსის მიმდებარედ</t>
  </si>
  <si>
    <t>თბილისი  სარაჯიშვილის გამზირი #7-ის მიმდებარედ</t>
  </si>
  <si>
    <t>თბილისი  სარაჯიშვილის გამზირი, ,,სინათლის" სტადიონი</t>
  </si>
  <si>
    <t>თბილისი  მუხიანის II მ/რაიონი, #22 კორპუსი მოპირდაპირედ</t>
  </si>
  <si>
    <t>თბილისი  ლიბანის 8-ის მიმდებარედ</t>
  </si>
  <si>
    <t>თბილისი  სარაჯიშვილისა და ქერჩის ქ. გადაკვეთის პირდაპირ</t>
  </si>
  <si>
    <t>თბილისი  სარაჯიშვილის ქ. 3ის მიმდებარედ</t>
  </si>
  <si>
    <t>თბილისი  მუხიანის 1 მ/რ N13 კორპუსის მიმდებარედ</t>
  </si>
  <si>
    <t>თბილისი  მუხიანის 1 მ.რ კორპუსი 5 ის მიმდებარედ</t>
  </si>
  <si>
    <t>თბილისი  სარაჯიშვილის გამზ. და იპოლიტ ივანოვის ქ. გადაკვეთის მმიმდებარედ</t>
  </si>
  <si>
    <t>თბილისი  ქერჩისა და იპოლიტ ივანოვის ქ. გადაკვეთა რესტორან ქართლთან</t>
  </si>
  <si>
    <t>თბილისი  მუხიანის მე 4 ბ მ/რ კორპუსი 36</t>
  </si>
  <si>
    <t>თბილისი  მუხიანის I მ/რ N13 კორპუსის მოპირდაპირედ</t>
  </si>
  <si>
    <t>თბილისი  ვეკუას ქ. 4</t>
  </si>
  <si>
    <t>თბილისი  ვეკუას ქ. 38</t>
  </si>
  <si>
    <t>თბილისი  ვეკუას ქ. 46</t>
  </si>
  <si>
    <t>თბილისი  ხიზანიშვილი ქ. 21-23</t>
  </si>
  <si>
    <t>თბილისი  ხიზანიშვილი ქ. 16-ის მოპირდაპირედ</t>
  </si>
  <si>
    <t>თბილისი  ხიზანიშვილი ქ. 43</t>
  </si>
  <si>
    <t>ქუთაისი  აბაშიძის გამზ. 29</t>
  </si>
  <si>
    <t>ქუთაისი  აბაშიძის გამზ. 2</t>
  </si>
  <si>
    <t>ქუთაისი  აბაშიძის გამზ. 15, კინოთეატრი სულიკო</t>
  </si>
  <si>
    <t>ქუთაისი  აბაშიძის გამზ. 22</t>
  </si>
  <si>
    <t>ქუთაისი  ახალგაზრდობის გამზ. სპორტის სასახლის აღმოსავლეთით</t>
  </si>
  <si>
    <t>ქუთაისი  ახალგაზრდობის გამზ. 102 , თეგეტა მოტორსის მიმდებარედ</t>
  </si>
  <si>
    <t>ქუთაისი  ახალგაზრდობის გამზ. 23 , რკინიგზის გადასასვლელთან</t>
  </si>
  <si>
    <t>ქუთაისი  გამარჯოვბის ქ. #1 რუსთაველის კვეთასთან</t>
  </si>
  <si>
    <t>ქუთაისი  ზ. გამსახურდიას 44</t>
  </si>
  <si>
    <t>ქუთაისი  ზ. გამსახურდიას 13</t>
  </si>
  <si>
    <t>ქუთაისი  თამარ მეფის ქ. 95</t>
  </si>
  <si>
    <t>ქუთაისი  რუსთაველის გამზ. 90-94</t>
  </si>
  <si>
    <t>ქუთაისი  რუსთაველის გამზ. 71</t>
  </si>
  <si>
    <t>ქუთაისი  ჭავჭავაძის გამზ. და ასათიანის ქ. 147 კვეთა</t>
  </si>
  <si>
    <t>ქუთაისი  ჭავჭავაძის გამზ. და ნიკეას ქ. 1-8 კვეთა</t>
  </si>
  <si>
    <t>ქუთაისი  ჭავჭავაძის გამზ. 61</t>
  </si>
  <si>
    <t>ქუთაისი  ჭავჭავაძის გამზ. 51</t>
  </si>
  <si>
    <t>ქუთაისი  ჭავჭავაძის გამზ. 54</t>
  </si>
  <si>
    <t>ქუთაისი  ჭავჭავაძის ხიდამდე, ნაკვეთი 2</t>
  </si>
  <si>
    <t>ქუთაისი  ჯავახიშვილის 73 (ბუნგალოს წინ)</t>
  </si>
  <si>
    <t>ქუთაისი  ჯავახიშვილის ქ. 15</t>
  </si>
  <si>
    <t>ქუთაისი  ჯავახიშვილის ქ. 2</t>
  </si>
  <si>
    <t>ქუთაისი  ხარებავას ქ. N9 (ხიდთან)</t>
  </si>
  <si>
    <t xml:space="preserve">ქუთაისი  თაბუკაშვილის N183 (მაგნიტი) </t>
  </si>
  <si>
    <t>ქუთაისი  კ. გამსახურდიას N2</t>
  </si>
  <si>
    <t xml:space="preserve">ქუთაისი  ნიკეას N17-ე სკოლასთან </t>
  </si>
  <si>
    <t>ქუთაისი  გ. სახელაშვილის ქუჩა (პოლიკლინიკის მიმდებარედ)</t>
  </si>
  <si>
    <t>ქუთაისი  სულხან-საბა N43ა-ს წინ</t>
  </si>
  <si>
    <t>ქუთაისი  26 მაისის N103-ის მიმდებარედ</t>
  </si>
  <si>
    <t>ქუთაისი  ლეონიძის ქუჩა N4-ის მიმდებარედ</t>
  </si>
  <si>
    <t xml:space="preserve">ქუთაისი  წერეთლისა და მანდარიას ქუჩების კვეთა (12-ე სკოლასთან) </t>
  </si>
  <si>
    <t>ქუთაისი  ჯავახიშვილის ქუჩა N3-ის მიმდებარედ</t>
  </si>
  <si>
    <t xml:space="preserve">ქუთაისი  ბუხაიძის N17-ის მიმდებარედ </t>
  </si>
  <si>
    <t>ქუთაისი  ბუხაიძის N24-ის მიმდებარედ</t>
  </si>
  <si>
    <t>ქუთაისი  აღმაშენებლის ქუჩა N127-ის მიმდებარედ</t>
  </si>
  <si>
    <t xml:space="preserve">ქუთაისი  აღმაშენებლის N21, სკოლასთან </t>
  </si>
  <si>
    <t>ქუთაისი  ზ. გამსახურდიას ქ. #32</t>
  </si>
  <si>
    <t>ქუთაისი  ზ. გამსახურდიას გამზ. #14</t>
  </si>
  <si>
    <t>ქუთაისი  ავტომშენებლის ქ. სამხედრო ლიცეუმთან</t>
  </si>
  <si>
    <t>ქუთაისი  სულხან-საბას გამზ. #69</t>
  </si>
  <si>
    <t>ქუთაისი  წერეთლის ქ. #34, მუსიკალურ სკოლასთან</t>
  </si>
  <si>
    <t>ვაჟა ფშაველა და თოფურიას ქუჩების კვეთა</t>
  </si>
  <si>
    <t>ქავთარაძის ქ. ლეჩკომბინატთან</t>
  </si>
  <si>
    <t>ნუცუბიძის ქ. II-IV პლ. ასახვევი</t>
  </si>
  <si>
    <t>ბაზალეთის და ჭავჭავაძის კუთხე #24  კუთხის მიმდებარედ-</t>
  </si>
  <si>
    <t>ჭავჭავაძის გამზირი . ვაკის ბასეინთან</t>
  </si>
  <si>
    <t>თბილისი საბურთალოს ქ. და კუტუზოვის ქ. კვეთა</t>
  </si>
  <si>
    <t>თბილისი ვაჟა-ფშაველას გამზ. (სასტუმრო აფხაზეთთან)</t>
  </si>
  <si>
    <t>თბილისი ალექსანდრე ყაზბეგის გამზ. (60 სკოლის მოპ. მხარეს)</t>
  </si>
  <si>
    <t>თბილისი ზაარბრუკენის ხიდი (მშრალი ხიდის მხარეს)</t>
  </si>
  <si>
    <t>თბილისი ბარათაშვილის ქ. (კოლმეურნეობის მოედნის შესახვევში)</t>
  </si>
  <si>
    <t>თბილისი ჩოლოყაშვილის ქ. (რესტორან ასტორიასთან)</t>
  </si>
  <si>
    <t>თბილისი პეკინის გამზირი (ჰოლიდეინის წინ)</t>
  </si>
  <si>
    <t>თბილისი მალაკნების ხიდთან</t>
  </si>
  <si>
    <t>თბილისი წერეთლის გამზ. (მაგნიტოგორსკის ქ. კუთხე)</t>
  </si>
  <si>
    <t>თბილისი კოსტავას ქ. საჭაშნიკესთან</t>
  </si>
  <si>
    <t>თბილისი პეკინი გამზ. (ვაჟა-ფშაველას დასაწყისი არქივთან)</t>
  </si>
  <si>
    <t>თბილისი გლდანი ვეკუას ქუჩა</t>
  </si>
  <si>
    <t>თბილისი კახეთის გზატკეცილი ნაციონალების ოფისთან</t>
  </si>
  <si>
    <t>თბილისი გაგარინის აღმართი შუქნიშანთან</t>
  </si>
  <si>
    <t>თბილისი ფუნიკულიორის გზაზე /ბილბორდი/</t>
  </si>
  <si>
    <t>თბილისი ჯავახეთის ქ. 2  მ/ს ვარკეთილის მიმდებარედ</t>
  </si>
  <si>
    <t>თბილისი თამარ მეფის გამზირი (ხიდთან) #1</t>
  </si>
  <si>
    <t>თბილისი მარცხენა სანაპირო (ქორწინების სახლის შემდეგ)</t>
  </si>
  <si>
    <t>თბილისი კოსტავას ქ. (ტელევიზიის მოპირდაპირედ)</t>
  </si>
  <si>
    <t>თბილისი ვაჟა ფშაველა და თოფურიას ქუჩების კვეთა</t>
  </si>
  <si>
    <t>თბილისი ლილოს სმარტთან</t>
  </si>
  <si>
    <t>თბილისი ფეიქრების ქუჩა (გლდანი)</t>
  </si>
  <si>
    <t>თბილისი სადგურის მოედანი (სადგურიდან ჩამოსახვევში)</t>
  </si>
  <si>
    <t>თბილისი გაგარინის დაღმართი (საქართველოს ბანკთან)</t>
  </si>
  <si>
    <t>თბილისი საბურთალის ქ. (ბახტრიონის ქ. ასახვევთან)</t>
  </si>
  <si>
    <t>თბილისი მეტრო წერეთელთან</t>
  </si>
  <si>
    <t>თბილისი ქეთევან წამებულის გამზირი (მეტეხის ჩრდილთან)</t>
  </si>
  <si>
    <t xml:space="preserve">თბილისი კლდიაშვილის ქ. </t>
  </si>
  <si>
    <t>თბილისი ჯავახეთის ქუჩა (ვისოლის აგს-თან)</t>
  </si>
  <si>
    <t>თბილისი მუხიანიდან თემქაზე გადასასვლელი გზა</t>
  </si>
  <si>
    <t>თბილისი ანაპის დივიზია</t>
  </si>
  <si>
    <t>თბილისი გორგასალის ქ. რუსთავ-მარნეულის გზების გადაკვეთა (რუსთავისკენ)</t>
  </si>
  <si>
    <t>თბილისი ქვემო ფონიჭალა (რუსთავის გზა)</t>
  </si>
  <si>
    <t>თბილისი მეტრო სამგორი (ნავთლუხის ბაზართან)</t>
  </si>
  <si>
    <t>თბილისი მარცხენა სანაპირო (ვახუშტის ხიდამდე)</t>
  </si>
  <si>
    <t>თბილისი აგლაძის ქ. (ელიავას ბაზრობის ზედა მხარე)#2</t>
  </si>
  <si>
    <t>თბილისი დიღომი სანზონის გზა (დიდუბე დიღმის ხიდთან)</t>
  </si>
  <si>
    <t>თბილისი ქსნის ქ. ზარმაცების ხაშთან</t>
  </si>
  <si>
    <t>თბილისი ქავთარაძის ქ. ლეჩკომბინატთან</t>
  </si>
  <si>
    <t>თბილისი შარტავას ქ, ავტოტექმომსახურების სერვის ცენტრის შემდეგ</t>
  </si>
  <si>
    <t>თბილისი გლდანის 1 მრ-ნი; მეტროდან -16x3</t>
  </si>
  <si>
    <t>თბილისი გლდანის ა მრ-ნი; მეტროს მიმართულებით 16x3</t>
  </si>
  <si>
    <t>თბილისი ნუცუბიძის ქ. II-IV პლ. ასახვევი</t>
  </si>
  <si>
    <t>თბილისი ჭავჭავაძის გამზირი . ვაკის ბასეინთან</t>
  </si>
  <si>
    <t>თბილისი დიღომი გლდანის გზა (ამერიკის საელჩოსთან) გლდანისკენ</t>
  </si>
  <si>
    <t>თბილისი ბაზალეთის და ჭავჭავაძის კუთხე #24  კუთხის მიმდებარედ</t>
  </si>
  <si>
    <t>თბილისი შეშელიძის ქ. ხიდთან (იკვრება სადაც კობიაშვილი იყო გაკრული)</t>
  </si>
  <si>
    <t>თბილისი წერეთლის გამზირი დინამოს სტადიონთან წრეზე</t>
  </si>
  <si>
    <t>თბილისი დიდი დიღომი წრეზე</t>
  </si>
  <si>
    <t>თბილისი გურამიშვილის გამზირი</t>
  </si>
  <si>
    <t>თბილისი წულუკიძის და ლაღიძის ქუჩების კვეთა</t>
  </si>
  <si>
    <t>რუსთავი მეგობრობის გამზ. (ბანკ რესპუბლიკასთან)</t>
  </si>
  <si>
    <t>რუსთავი ბაზრის მიმდებარედ</t>
  </si>
  <si>
    <t>ქუთაისი წითელ ხიდთან</t>
  </si>
  <si>
    <t>ქუთაისი ქუთაისის შემოსასვლელი დასავლეთიდან (ავტო პროფილაკტიკასთან)</t>
  </si>
  <si>
    <t>ქუთაისი ასათიანის ქუჩა</t>
  </si>
  <si>
    <t>ქუთაისი ნიკეას ქ. ავტოტექ მომსახურების მიმდებარედ</t>
  </si>
  <si>
    <t>გორი აღმაშენებლის ქუჩის დასასრული ქალაქის აღმოსავლეთ საზღვართან</t>
  </si>
  <si>
    <t>გორი მტკვრის მარჯვენა სანაპირო ხიდის წინ</t>
  </si>
  <si>
    <t>ხაშური ხაშურის შესასვლელი #1</t>
  </si>
  <si>
    <t>ზესტაფონი ვახუშტი ბატონიშვილის ქ. დასაწყისში</t>
  </si>
  <si>
    <t xml:space="preserve">ზესტაფონი სტაროსელსკის ქ.  </t>
  </si>
  <si>
    <t>ზესტაფონი თამარ მეფის ქ. ბანკის შენობასთან</t>
  </si>
  <si>
    <t>ფოთი რეკვავას ქ. სატვირთო რკინიგზის მიმდებარედ</t>
  </si>
  <si>
    <t>ფოთი რეკვავას ქ. გადასასვლელი ხიდის მიმდებარედ</t>
  </si>
  <si>
    <t>თელავი თელავის ბაზართან</t>
  </si>
  <si>
    <t>მარნეული ცენტრალური ბაზრის შესახვევამდე</t>
  </si>
  <si>
    <t>დედოფლისწყარო რუსთაველის ქ. (ელიტ ელექტრონიქსის მაღაზიის მოპირდაპირე მხარე)</t>
  </si>
  <si>
    <t>ლაგოდეხი ზაქათალის ქ. (ელიტ ელექტრონიქსის მაღაზიის მოპირდაპირე მხარე)</t>
  </si>
  <si>
    <t>კასპი აღმაშენებლის ქ. (ვისოლის აგს-ის მხარე)</t>
  </si>
  <si>
    <t>ოზურგეთი ცენტრალურ მოედანზე (გამგეობასთან)</t>
  </si>
  <si>
    <t>ჩოხატაური ცენტრალურ მოედანზე (საავადმყოფოსთან)</t>
  </si>
  <si>
    <t>წყალტუბო რუსთაველის ქ. (გამგეობასთან)</t>
  </si>
  <si>
    <t>მარტვილი რუსთაველის ქ. (გამგეობასთან)</t>
  </si>
  <si>
    <t>წალენჯიხა ბაზრის მიმდებარე ტერიტორია</t>
  </si>
  <si>
    <t>ნაქალაქევი ნაქალაქევი სენაკის მიმართულებით</t>
  </si>
  <si>
    <t>ახალციხე რუსთაველის ქ.</t>
  </si>
  <si>
    <t>ქუთაისი ავტომშენებლის ქ. კაფე პაემნის ჩრდ.მდებარე სკვერი</t>
  </si>
  <si>
    <t>ქუთაისი ბუხაიძის 4</t>
  </si>
  <si>
    <t>ქუთაისი ფალიაშვილის ქ. #29</t>
  </si>
  <si>
    <t>ქუთაისი ზ. გამსახურიას გამზ. #36</t>
  </si>
  <si>
    <t>ქუთაისი ი. აბაშისძის გამზ. მარჯვენა მხარეს</t>
  </si>
  <si>
    <t>ქუთაისი ნიკეას ქ.#2</t>
  </si>
  <si>
    <t>ქუთაისი ზ.გამსახურდია გამზ. 17</t>
  </si>
  <si>
    <t>ქუთაისი ზ.გამსახურდიას 6</t>
  </si>
  <si>
    <t>ქუთაისი რუსთაველის გამზ.73</t>
  </si>
  <si>
    <t>ქუთაისი რუსთაველის გამზ. #137-139</t>
  </si>
  <si>
    <t>რუსთავი შარტავას დასასრული (რუსთავი)</t>
  </si>
  <si>
    <t>დუშეთი გუდაურის სმარტთან</t>
  </si>
  <si>
    <t>ბორჯომი ბორჯომის შესასვლელი (ვისოლის აგს-თან)</t>
  </si>
  <si>
    <t>ახალქალაქი თავისუფლების ქუჩა</t>
  </si>
  <si>
    <t>ზუგდიდი რუსთაველის ქ 171 წინ</t>
  </si>
  <si>
    <t>ზუგდიდი მერიის წინ მოედანზე მარჯვენა მხარეს</t>
  </si>
  <si>
    <t>ბათუმი  მაიაკოვსკის ცენტრალური ავტო სადგურის სახურავი #1</t>
  </si>
  <si>
    <t>ბათუმი  მაიაკოვსკის ცენტრალური ავტო სადგურის ტერიტორია</t>
  </si>
  <si>
    <t>ზუგდიდი გამსახურდიას გამზირი 18</t>
  </si>
  <si>
    <t>გორი ცხინვალის გზატკეცილი სმარტთან</t>
  </si>
  <si>
    <t>სარფი  სარფიდან ბათუმისკენ (სავალუტო ჯიხურზე)</t>
  </si>
  <si>
    <t xml:space="preserve">სამტრედია ბაზართან </t>
  </si>
  <si>
    <t>თელავი სააკაძის მოედანი (გამგეობასთან)</t>
  </si>
  <si>
    <t>გორი პროკურატორის შენობის მიმდებარედ</t>
  </si>
  <si>
    <t>სამტრედია სამტრედიის შემოსასვლელი აბაშის მხრიდან</t>
  </si>
  <si>
    <t>ფოთი პორტის მიმდებარე ტერიტორია</t>
  </si>
  <si>
    <t>ფოთი ღმაშენებლის ქ. (9 აპრილის ხეივნის გადაკვეთასთან)</t>
  </si>
  <si>
    <t>მარნეული 26 მაისის ქუჩა 2 სართულიანი სახლის მოპირდაპირედ</t>
  </si>
  <si>
    <t>მარნეული აღმაშენებლის ქ. ქართული სკოლის წინ</t>
  </si>
  <si>
    <t>ქუთაისი გ. ტაბიძის ქ. #3</t>
  </si>
  <si>
    <t>ქუთაისი ფალიაშვილის ქ. #23</t>
  </si>
  <si>
    <t>რუსთავი შარტავას დასაწყისი (რუსთავი)</t>
  </si>
  <si>
    <t>ზუგდიდი ქალაქში შემოსასვლელი აღმაშენებლის ქ. მარცხენა მხარე</t>
  </si>
  <si>
    <t>ზუგდიდი რუსთაველის გამზირი სავაჭრო ცენტრის წინ</t>
  </si>
  <si>
    <t>ზუგდიდი ხუბულავას ქუჩა #1</t>
  </si>
  <si>
    <t>ქუთაისი ა. წერეთლის ქ.2</t>
  </si>
  <si>
    <t>რუსთავი მესხიშვილის ქ. სტამბული ბაზრობის მიმდებარედ</t>
  </si>
  <si>
    <t>რუსთავი შარტავას გამზირი სასტუმრო რუსთავის მ/ტ</t>
  </si>
  <si>
    <t>ზუგდიდი თეატრის ქუჩა 2</t>
  </si>
  <si>
    <t>ახალციხე კოსტავას და ნათენაძის ქუჩა დასაწყისი</t>
  </si>
  <si>
    <t>ახალციხე რუსთაველის და 9 აპრილის ქუჩა წრეზე</t>
  </si>
  <si>
    <t>ახალციხე კოსტავას და ნათენაძის ქუჩა ეკლესიასთან</t>
  </si>
  <si>
    <t>ახალციხე თამარაშვილის ქუჩა</t>
  </si>
  <si>
    <t>გორი ჭავჭავაძის და რუსთაველის ქუჩების გადაკვეთის მიმდებარედ</t>
  </si>
  <si>
    <t>ქუთაისი აღმაშენებლის გამზ. დუმბაძის ქუჩის კვეთაზე</t>
  </si>
  <si>
    <t>თელავი თელავის ვისოლთან</t>
  </si>
  <si>
    <t>წყალტუბო რუსთაველის ქ. ცენტრალური პარკის სამხრეთ შესასვლელთან #3</t>
  </si>
  <si>
    <t>თელავი ჭავჭავაძის ქ. (ნიკორასთან)</t>
  </si>
  <si>
    <t>თელავი რუსთაველის ქ. (საპატრულოსთან)</t>
  </si>
  <si>
    <t>ჭიათურა საბაგიროს კედელი</t>
  </si>
  <si>
    <t>ასპინძა მესხეთის 13</t>
  </si>
  <si>
    <t>ქედა ქედა, დ. აღმაშენებლის 3</t>
  </si>
  <si>
    <t>შუახევი შუახევი, რუსთაველის 16</t>
  </si>
  <si>
    <t>ახმეტა ჭანტურიას ქ.</t>
  </si>
  <si>
    <t>თეთრიწყარო აღმაშენებლის ქ. 135</t>
  </si>
  <si>
    <t xml:space="preserve">თიანეთი 9 აპრილის ქ. </t>
  </si>
  <si>
    <t>ქარელი ჭავჭავაძის 7</t>
  </si>
  <si>
    <t>წალკა კოსტავას ქ. 71</t>
  </si>
  <si>
    <t>ხელვაჩაური ბათუმი, ფრიდონ ხალვაშის 308</t>
  </si>
  <si>
    <t>ხულო ხულო დავით აღმაშენებლის ქ.</t>
  </si>
  <si>
    <t>დმანისი დმანისის შესასვლელი, სოკარის აგს-თან</t>
  </si>
  <si>
    <t>ჩხოროწყუ ლავრენტი გობეჩიას ქ. (სპორტის შენობის კედელი)</t>
  </si>
  <si>
    <t>გორი სტალინის ქუჩა 15-ის მიმდებარედ</t>
  </si>
  <si>
    <t>გორი ჭავჭავაძის გამზირი 19-ის მიმდებარედ</t>
  </si>
  <si>
    <t>ფოთი ფარნავაზის ქ. ბოლოში (ფარნავაზ მეფის 3)</t>
  </si>
  <si>
    <t>ფოთი ბარათაშვილის ქ. დასაწყისი</t>
  </si>
  <si>
    <t>ფოთი მშვიდოის ქ. დასაწყისი</t>
  </si>
  <si>
    <t>ხობი ცოტნე დადიანის 205</t>
  </si>
  <si>
    <t>თბილისი /ბელიაშვილის ქ. რესტორან თაღლაურას მოპირდაპირე მხარეს</t>
  </si>
  <si>
    <t xml:space="preserve">თბილისი /რობაქიძის გამზირი (მაიაკოვსკის ძეგლთან) </t>
  </si>
  <si>
    <t>თბილისი /მარჯვენა სანაპიროზე ჩასასვ. ვახუშტის ხიდიდან</t>
  </si>
  <si>
    <t>თბილისი/აღმაშენებლის ხეივანი დასავლეთის მიმართულებით (მოლის მოპირდაპირედ)</t>
  </si>
  <si>
    <t>თბილისი /მარჯვენა სანაპირო (სასწრაფოების წინ)</t>
  </si>
  <si>
    <t>თბილისი /მარჯვენა სანაპირო (ჯეოსელის ოფისამდე)</t>
  </si>
  <si>
    <t>თბილისი/ ნ ქ. აეროპორტისკენ მიმართულება</t>
  </si>
  <si>
    <t>თბილისი /კახეთის გზატკეცილი (ისნის ხიდთან კუნძულზე) მელაანის ქ. (აეროპორტის მიმართლება)</t>
  </si>
  <si>
    <t>თბილისი/რობაქიძის გამზირი (მაიაკოვსკის ძეგლთან)</t>
  </si>
  <si>
    <t>თბილისი /ვაზისუბნის მე 5 მ/რ 8 კორპუსის მოპირდაპირედ</t>
  </si>
  <si>
    <t>თბილისი /ვაზისუბნის მე 5 მ/რ 21 კორპუსის მიმდებარედ</t>
  </si>
  <si>
    <t>25.09.2020</t>
  </si>
  <si>
    <t>შპს აისბრეიქერი</t>
  </si>
  <si>
    <t>06.10.2020</t>
  </si>
  <si>
    <t>ვიდეორგოლის დამზადება</t>
  </si>
  <si>
    <t>შპს აქვა გეო</t>
  </si>
  <si>
    <t>სსიპ თბილისის სახელმწიფო სამედიცინო უნივერსიტეტი</t>
  </si>
  <si>
    <t>ვიდეო რგოლის დამზადება</t>
  </si>
  <si>
    <t>სსიპ საქართველოს ეროვნული მუზეუმი</t>
  </si>
  <si>
    <t>შპს კავკასია პლიუსი</t>
  </si>
  <si>
    <t>ვიდეო კამერები</t>
  </si>
  <si>
    <t>შპს ოფშონს Options</t>
  </si>
  <si>
    <t>კონსტრუქციის დამზადება</t>
  </si>
  <si>
    <t>სსიპ გალაქტიონ და ტიციან ტაბიძეების სახლ-მუზეუმი</t>
  </si>
  <si>
    <t>ა(ა)იპ ყაზბეგის მუნიციპალიტეტის განათლების, კულტურისა და სპორტის განვითარების ცენტრი</t>
  </si>
  <si>
    <t>თელავი, ს. კისისხევი</t>
  </si>
  <si>
    <t>53.04.38.080</t>
  </si>
  <si>
    <t>20001021389</t>
  </si>
  <si>
    <t>რუსუდან ხმალაძე</t>
  </si>
  <si>
    <t>ქ. თბილისი, ზაჰესის დასახლება, თავისუფლების ქ. #1ა</t>
  </si>
  <si>
    <t>72.12.02.652</t>
  </si>
  <si>
    <t>1,5 თვე</t>
  </si>
  <si>
    <t>49,64 კვ/მ</t>
  </si>
  <si>
    <t>31001019345</t>
  </si>
  <si>
    <t>ჯემალ გრანგულაშვილი</t>
  </si>
  <si>
    <t>წალკა, სიფელი კუში</t>
  </si>
  <si>
    <t>85.06.26.003</t>
  </si>
  <si>
    <t>47,88 კვ/მ</t>
  </si>
  <si>
    <t>52001010517</t>
  </si>
  <si>
    <t>ვართან მეგრაბიან</t>
  </si>
  <si>
    <t>წალკა, სოფელი ბეშთაშენი</t>
  </si>
  <si>
    <t>85.03.28.149</t>
  </si>
  <si>
    <t>59,73 კვ/მ</t>
  </si>
  <si>
    <t>52001001509</t>
  </si>
  <si>
    <t>ივან მურადოვი</t>
  </si>
  <si>
    <t>წალკა, სოფელი არსარვანი</t>
  </si>
  <si>
    <t>85.22.22.151</t>
  </si>
  <si>
    <t>59,8 კვ/მ</t>
  </si>
  <si>
    <t>52001021583</t>
  </si>
  <si>
    <t>ვიტალი უზუნალოვ</t>
  </si>
  <si>
    <t>წალკა, სოფელი ხაჩკოი</t>
  </si>
  <si>
    <t>85.15.21.021</t>
  </si>
  <si>
    <t>105,6 კვ/მ</t>
  </si>
  <si>
    <t>52001013662</t>
  </si>
  <si>
    <t>სუირი ჩიდილიან</t>
  </si>
  <si>
    <t>ოზურგეთი, მ. კოსტავას ქ. #23</t>
  </si>
  <si>
    <t>26.26.41.032</t>
  </si>
  <si>
    <t>33001030817</t>
  </si>
  <si>
    <t>ალექსანდრე ჩაჩანიძე</t>
  </si>
  <si>
    <t>ოზურგეთის მუნიციპალიტეტი, დაბა ურეკი, ექვთიმე თაყაუშვილის ქ. #58</t>
  </si>
  <si>
    <t>26.28.17.037</t>
  </si>
  <si>
    <t>83 კვ/მ</t>
  </si>
  <si>
    <t>26001003320</t>
  </si>
  <si>
    <t>მალხაზ თავდგირიძე</t>
  </si>
  <si>
    <t>ოზურგეთი ს. ჯუმათი</t>
  </si>
  <si>
    <t>26.08.03.221</t>
  </si>
  <si>
    <t>224 კვ/მ</t>
  </si>
  <si>
    <t>33001067682</t>
  </si>
  <si>
    <t>გელა ჩხარტიშვილი</t>
  </si>
  <si>
    <t>ოზურგეთი ს. ნატანები</t>
  </si>
  <si>
    <t>26.01.74.084</t>
  </si>
  <si>
    <t>33001038780</t>
  </si>
  <si>
    <t>ეთერ ცენტერაძე</t>
  </si>
  <si>
    <t>ოზურგეთი ს. სილაური</t>
  </si>
  <si>
    <t>26.09.16.005</t>
  </si>
  <si>
    <t>259 კვ/მ</t>
  </si>
  <si>
    <t>33001020232</t>
  </si>
  <si>
    <t>ზურაბ გოგუაძე</t>
  </si>
  <si>
    <t>ოზურგეთი დ. ნარუჯა</t>
  </si>
  <si>
    <t>26.27.07.024.01.501</t>
  </si>
  <si>
    <t>159,1 კვ/მ</t>
  </si>
  <si>
    <t>33001008040</t>
  </si>
  <si>
    <t>იური კოჩალიძე</t>
  </si>
  <si>
    <t>ოზურგეთი ს. შემოქმედი</t>
  </si>
  <si>
    <t>26.18.14.183</t>
  </si>
  <si>
    <t>33001056603</t>
  </si>
  <si>
    <t>მადონა სირაძე</t>
  </si>
  <si>
    <t>ოზურგეთი ს. ლიხაური</t>
  </si>
  <si>
    <t>26.16.21.006.01.503</t>
  </si>
  <si>
    <t>55,8 კვ/მ</t>
  </si>
  <si>
    <t>33001048936</t>
  </si>
  <si>
    <t>იზოლდა მეფარიშვილი</t>
  </si>
  <si>
    <t>ოზურგეთის მუნიციპალიტეტი, სოფელი ნასაკირალი</t>
  </si>
  <si>
    <t>26.29.16.023</t>
  </si>
  <si>
    <t>33001060747</t>
  </si>
  <si>
    <t>გემალ ბერიძე</t>
  </si>
  <si>
    <t>ოზურგეთი ს. გურიანთა</t>
  </si>
  <si>
    <t>26.06.25.281</t>
  </si>
  <si>
    <t>33001011147</t>
  </si>
  <si>
    <t>ნანა ტოტოჩავა</t>
  </si>
  <si>
    <t>ოზურგეთი ს. ცხემლისხიდი</t>
  </si>
  <si>
    <t>26.20.15.172</t>
  </si>
  <si>
    <t>33001056244</t>
  </si>
  <si>
    <t>ნიაზ ჭანუყვაძე</t>
  </si>
  <si>
    <t>ოზურგეთი ს. ბაილეთი</t>
  </si>
  <si>
    <t>26.07.12.017</t>
  </si>
  <si>
    <t>110,4 კვ/მ</t>
  </si>
  <si>
    <t>33001016462</t>
  </si>
  <si>
    <t>სპარტაკ მამულაიშვილი</t>
  </si>
  <si>
    <t>ოზურგეთი ს. კონჭკათი</t>
  </si>
  <si>
    <t>26.03.12.021</t>
  </si>
  <si>
    <t>168,5 კვ/მ</t>
  </si>
  <si>
    <t>33001050090</t>
  </si>
  <si>
    <t>ოლეგი მალაზონია</t>
  </si>
  <si>
    <t>ოზურგეთი ს. ჭანიეთი მე-2 ქ. #20</t>
  </si>
  <si>
    <t>26.15.11.154</t>
  </si>
  <si>
    <t>113,2 კვ/მ</t>
  </si>
  <si>
    <t>33001018508</t>
  </si>
  <si>
    <t>ჟორა კვირკველია</t>
  </si>
  <si>
    <t>რაიონი ზუგდიდი, სოფელი დარჩელი</t>
  </si>
  <si>
    <t>43.25.43.012</t>
  </si>
  <si>
    <t>19001063477</t>
  </si>
  <si>
    <t>ვალერ კარბაია</t>
  </si>
  <si>
    <t>ზუგდიდი, სოფელი დიდინეძი</t>
  </si>
  <si>
    <t>43.26.41.023</t>
  </si>
  <si>
    <t>19001027861</t>
  </si>
  <si>
    <t>მერაბი კუკავა</t>
  </si>
  <si>
    <t>ზუგდიდი, სოფელი ალერტკარი</t>
  </si>
  <si>
    <t>43.04.42.104</t>
  </si>
  <si>
    <t>19001071111</t>
  </si>
  <si>
    <t>ნანული დარსანია</t>
  </si>
  <si>
    <t>რაიონი ზუგდიდი, სოფელი კახეთი</t>
  </si>
  <si>
    <t>43.17.46.369</t>
  </si>
  <si>
    <t>19001037591</t>
  </si>
  <si>
    <t>გონერი დარსანია</t>
  </si>
  <si>
    <t>ზუგდიდი სოფელი განმუხური</t>
  </si>
  <si>
    <t>43.29.41.088</t>
  </si>
  <si>
    <t>19001090611</t>
  </si>
  <si>
    <t>ნანი თოლორაია</t>
  </si>
  <si>
    <t>ზუგდიდი ს. კოკი</t>
  </si>
  <si>
    <t>43.23.41.008</t>
  </si>
  <si>
    <t>19001087285</t>
  </si>
  <si>
    <t>შორენა დგებუაძე</t>
  </si>
  <si>
    <t>ზუგდიდი, ს. კორცხელი, კოსტავას ქ. #5</t>
  </si>
  <si>
    <t>43.03.41.093</t>
  </si>
  <si>
    <t>01011079107</t>
  </si>
  <si>
    <t>ვიოლეტა აკობია</t>
  </si>
  <si>
    <t>ზუგდიდი, ქუჩა სტალინი #106</t>
  </si>
  <si>
    <t>43.31.68.200</t>
  </si>
  <si>
    <t>19001108821</t>
  </si>
  <si>
    <t>ზაურ რატია</t>
  </si>
  <si>
    <t>ზუგდიდი, ს. ცაიში</t>
  </si>
  <si>
    <t>43.20.44.070</t>
  </si>
  <si>
    <t>19001056000</t>
  </si>
  <si>
    <t>გოგა გოგია</t>
  </si>
  <si>
    <t>ზუგდიდი, ს. ყულიშკარი</t>
  </si>
  <si>
    <t>43.07.42.588</t>
  </si>
  <si>
    <t>19001089078</t>
  </si>
  <si>
    <t>ლოლა ხარაბაძე</t>
  </si>
  <si>
    <t>ზუგდიდი, ს. ურთა, ს. ცაიშვილის ქ. #61</t>
  </si>
  <si>
    <t>43.19.41.446</t>
  </si>
  <si>
    <t>19001032039</t>
  </si>
  <si>
    <t>გრიგოლ დაგარგულია</t>
  </si>
  <si>
    <t>43.18.44.258</t>
  </si>
  <si>
    <t>19001014647</t>
  </si>
  <si>
    <t>თაკუნა შანავა</t>
  </si>
  <si>
    <t>ზუგდიდი, ს. ჭითაწყარი</t>
  </si>
  <si>
    <t>43.14.42.164</t>
  </si>
  <si>
    <t>19001008021</t>
  </si>
  <si>
    <t>შავთვალა კასოევა</t>
  </si>
  <si>
    <t>ზუგდიდი, სოფელი კახათი, ქუჩა დ. აღმაშენებლის #39</t>
  </si>
  <si>
    <t>43.17.44.166</t>
  </si>
  <si>
    <t>19001035392</t>
  </si>
  <si>
    <t>ილო მალიჩავა</t>
  </si>
  <si>
    <t>ზუგდიდი, ს. შამგონა</t>
  </si>
  <si>
    <t>43.16.41.783</t>
  </si>
  <si>
    <t>19001007980</t>
  </si>
  <si>
    <t>ლაშა ბოკუჩავა</t>
  </si>
  <si>
    <t>ზუგდიდი, შ. რუსთაველის ქ. #61</t>
  </si>
  <si>
    <t>43.31.49.147</t>
  </si>
  <si>
    <t>19001023779</t>
  </si>
  <si>
    <t>რევაზ ქირია</t>
  </si>
  <si>
    <t>ზუგდიდი, სოფელი რიყე, დავით აღმაშენებლის ქუჩა #14</t>
  </si>
  <si>
    <t>43.09.42.496</t>
  </si>
  <si>
    <t>19001080125</t>
  </si>
  <si>
    <t>დარეჯან ვეკუა</t>
  </si>
  <si>
    <t>ზუგდიდი, შ. რუსთაველის ქ. #221</t>
  </si>
  <si>
    <t>43.31.58.142</t>
  </si>
  <si>
    <t>74 კვ/მ</t>
  </si>
  <si>
    <t>19001026393</t>
  </si>
  <si>
    <t>ეკატერინე ნადარაია</t>
  </si>
  <si>
    <t>ზუგდიდი, ს. ორულუ</t>
  </si>
  <si>
    <t>43.27.41.285</t>
  </si>
  <si>
    <t>19001065452</t>
  </si>
  <si>
    <t>რევაზი მამფორია</t>
  </si>
  <si>
    <t>ზუგდიდი, შ. რუსთაველის ქ. #236</t>
  </si>
  <si>
    <t>43.31.58.742</t>
  </si>
  <si>
    <t>53 კვ/მ</t>
  </si>
  <si>
    <t>19001025456</t>
  </si>
  <si>
    <t>პაატა ჯიქინძე</t>
  </si>
  <si>
    <t>ზუგდიდი, ს. ერგეტა</t>
  </si>
  <si>
    <t>43.28.41.372</t>
  </si>
  <si>
    <t>19001039578</t>
  </si>
  <si>
    <t>გოგა იზორია</t>
  </si>
  <si>
    <t>ზუგდიდი, , ბესარიონ ჯანაშიას ქ. #11</t>
  </si>
  <si>
    <t>43.32.01.053.01.502</t>
  </si>
  <si>
    <t>33 კვ/მ</t>
  </si>
  <si>
    <t>19001027720</t>
  </si>
  <si>
    <t>ზურაბ კუხალაშვილი</t>
  </si>
  <si>
    <t>ზუგდიდი ს. კოკი კ. გამსახურდიას ქ. #11</t>
  </si>
  <si>
    <t>43.23.43.170</t>
  </si>
  <si>
    <t>19001009689</t>
  </si>
  <si>
    <t>მალხაზ ფანთია</t>
  </si>
  <si>
    <t>დმანისი ს.ზემო კარაბულახი</t>
  </si>
  <si>
    <t>82.07.47.008</t>
  </si>
  <si>
    <t>43 კვ.მ</t>
  </si>
  <si>
    <t>ფუად ისმაილოვი</t>
  </si>
  <si>
    <t>40 დღე</t>
  </si>
  <si>
    <t>მარნეული,სოფელი ალგეთი ქუჩა 8, სახლი N13</t>
  </si>
  <si>
    <t>83.03.24.035</t>
  </si>
  <si>
    <t>70 კვ.მ</t>
  </si>
  <si>
    <t>28001011590</t>
  </si>
  <si>
    <t>მუსა ნასიბოვი</t>
  </si>
  <si>
    <t>მარნეული,სოფელი სადახლო</t>
  </si>
  <si>
    <t>83.16.07.506</t>
  </si>
  <si>
    <t>28001019234</t>
  </si>
  <si>
    <t>ქამილ გარაბალოვი</t>
  </si>
  <si>
    <t>მარნეული,სოფელი დაშტაფა</t>
  </si>
  <si>
    <t>83.08.11.618</t>
  </si>
  <si>
    <t>28001018467</t>
  </si>
  <si>
    <t>ვიდადი ჰასანოვი</t>
  </si>
  <si>
    <t>მარნეული, სოფ თამარისი</t>
  </si>
  <si>
    <t>83.05.02.320</t>
  </si>
  <si>
    <t>69კვ.მ</t>
  </si>
  <si>
    <t>28001052469</t>
  </si>
  <si>
    <t>მანანა ირემაშვილი</t>
  </si>
  <si>
    <t>მარნეული,სოფელი საიმერლო</t>
  </si>
  <si>
    <t>83.04.05.605</t>
  </si>
  <si>
    <t>96 კვ.მ</t>
  </si>
  <si>
    <t>28001028855</t>
  </si>
  <si>
    <t>გიორგი შუბითიძე</t>
  </si>
  <si>
    <t>მარნეული,სოფელი კასუმლო</t>
  </si>
  <si>
    <t>83.12.14.263</t>
  </si>
  <si>
    <t>70კვ.მ</t>
  </si>
  <si>
    <t>28001042341</t>
  </si>
  <si>
    <t>ფახრად  ახმედოვი</t>
  </si>
  <si>
    <t>მარნეული,სოფელი ყიზილაჯლო</t>
  </si>
  <si>
    <t>83.01.14.615</t>
  </si>
  <si>
    <t>63.40 კვ.მ</t>
  </si>
  <si>
    <t>28001023083</t>
  </si>
  <si>
    <t>შაფაატ ჩირახოვი</t>
  </si>
  <si>
    <t>მარნეული, სოფელი კაჩაგანი</t>
  </si>
  <si>
    <t>83.11.06.899</t>
  </si>
  <si>
    <t>28001037773</t>
  </si>
  <si>
    <t>ზაბიტ ქაზიმოვი</t>
  </si>
  <si>
    <t>მარნეული,სოფელი დამია გეურარხი</t>
  </si>
  <si>
    <t>83.14.08.077</t>
  </si>
  <si>
    <t>28001022082</t>
  </si>
  <si>
    <t>ელშან აბასოვი</t>
  </si>
  <si>
    <t>მარნეული,სოფელი ბაიდარი</t>
  </si>
  <si>
    <t>83.07.07.218</t>
  </si>
  <si>
    <t>28001011356</t>
  </si>
  <si>
    <t>რამინ მეხრიბანოვი</t>
  </si>
  <si>
    <t>მარნეული,სოფელი ქეშალო</t>
  </si>
  <si>
    <t>83.06.10.272</t>
  </si>
  <si>
    <t>88.64 კვ.მ</t>
  </si>
  <si>
    <t>28001017427</t>
  </si>
  <si>
    <t>სამედ გაჯიევი</t>
  </si>
  <si>
    <t>მარნეული,სოფელი ხოჯორნი</t>
  </si>
  <si>
    <t>83.18.06.080</t>
  </si>
  <si>
    <t>28001080069</t>
  </si>
  <si>
    <t>იზოლდა  გაბოიანი</t>
  </si>
  <si>
    <t>მარნეული,სოფელი წერეთელი</t>
  </si>
  <si>
    <t>83.04.08.768</t>
  </si>
  <si>
    <t>28001003974</t>
  </si>
  <si>
    <t>რომანი ტაბატაძე</t>
  </si>
  <si>
    <t>მარნეული,სოფელი შულავერი</t>
  </si>
  <si>
    <t>83.09.11.333</t>
  </si>
  <si>
    <t>61001034002</t>
  </si>
  <si>
    <t>ლია  ჯაფარიძე</t>
  </si>
  <si>
    <t>ახმეტის მუნიციპალიტეტი  სოფელი ზ.ხოდაშენი</t>
  </si>
  <si>
    <t>50.02.34.241</t>
  </si>
  <si>
    <t>35 კვ.მ</t>
  </si>
  <si>
    <t>01006009880</t>
  </si>
  <si>
    <t>გიორგი ამირიძე</t>
  </si>
  <si>
    <t>ახმეტის მუნიციპალიტეტი  სოფელი დუისი</t>
  </si>
  <si>
    <t>50.06.34.050</t>
  </si>
  <si>
    <t>08001024188</t>
  </si>
  <si>
    <t>თინა გუმაშვილი</t>
  </si>
  <si>
    <t>ახმეტის მუნიციპალიტეტი სოფელი ოჟიო</t>
  </si>
  <si>
    <t>50.12.31.499</t>
  </si>
  <si>
    <t>42კვ.მ</t>
  </si>
  <si>
    <t>08001003712</t>
  </si>
  <si>
    <t>ალექსი ნახუცრიშვილი</t>
  </si>
  <si>
    <t>ახმეტის მუნიციპალიტეტი სოფელი შახვეტილა</t>
  </si>
  <si>
    <t>50.13.32.176</t>
  </si>
  <si>
    <t>40კვ.მ</t>
  </si>
  <si>
    <t>08001025798</t>
  </si>
  <si>
    <t>გიორგი უძილაური</t>
  </si>
  <si>
    <t>ქ.ახმეტა ჭავჭავაძის(ყოფილი სტალინის) ქუჩა</t>
  </si>
  <si>
    <t>50.04.48.007</t>
  </si>
  <si>
    <t>35კვ.მ</t>
  </si>
  <si>
    <t>08001007922</t>
  </si>
  <si>
    <t>გელა ონიაშვილი</t>
  </si>
  <si>
    <t>50.06.31.020</t>
  </si>
  <si>
    <t>08091000605</t>
  </si>
  <si>
    <t>თამარ მარგოშვილი</t>
  </si>
  <si>
    <t>ახმეტის მუნიციპალიტეტი სოფელი ქისტაური</t>
  </si>
  <si>
    <t>50.10.39.001</t>
  </si>
  <si>
    <t>120 კვ.მ</t>
  </si>
  <si>
    <t>08001019366</t>
  </si>
  <si>
    <t>გიორგი დურგლიშვილი</t>
  </si>
  <si>
    <t>ახმეტის მუნიციპალიტეტი სოფელი ჯოყოლო</t>
  </si>
  <si>
    <t>50.07.31.088</t>
  </si>
  <si>
    <t>08001006085</t>
  </si>
  <si>
    <t>ოთარ  მუთოშვილი</t>
  </si>
  <si>
    <t>ახმეტის მუნიციპალიტეტი სოფელი მატანი</t>
  </si>
  <si>
    <t>50.11.37.157</t>
  </si>
  <si>
    <t>45 კვ.მ</t>
  </si>
  <si>
    <t>08001007883</t>
  </si>
  <si>
    <t>მზია ტუშური</t>
  </si>
  <si>
    <t>ახმეტის მუნიციპალიტეტი სოფელი საკობიანო</t>
  </si>
  <si>
    <t>50.05.36.608</t>
  </si>
  <si>
    <t>08001028786</t>
  </si>
  <si>
    <t>სარდო ვალიშვილი</t>
  </si>
  <si>
    <t>ქ.ახმეტა ყაზბეგის ქ.#45</t>
  </si>
  <si>
    <t>50.04.43.647</t>
  </si>
  <si>
    <t>08001014927</t>
  </si>
  <si>
    <t>გელა ჯუგაშვილი</t>
  </si>
  <si>
    <t>ახმეტის მუნიციპალიტეტი  სოფელი ზ.ალვანი</t>
  </si>
  <si>
    <t>50.01.35.010</t>
  </si>
  <si>
    <t>08001016830</t>
  </si>
  <si>
    <t>მაია მამულაშვილი</t>
  </si>
  <si>
    <t>ახმეტის მუნიციპალიტეტი სოფელი ქვემო ალვანი</t>
  </si>
  <si>
    <t>50.03.36.847</t>
  </si>
  <si>
    <t>01001068186</t>
  </si>
  <si>
    <t>ვასილ მურთზაშვილი</t>
  </si>
  <si>
    <t>ბათუმი, გორგილაძის ქუჩა</t>
  </si>
  <si>
    <t>05.22.20.024.01.501</t>
  </si>
  <si>
    <t>ალექსანდრე მიქელაძე</t>
  </si>
  <si>
    <t>ბათუმი, ლერმონტოვის 94ბ</t>
  </si>
  <si>
    <t>05.26.03.089</t>
  </si>
  <si>
    <t>ედნარ ღოღობერიძე</t>
  </si>
  <si>
    <t>ბათუმი, ფრიდონ ხალვაშის გამზირი 83</t>
  </si>
  <si>
    <t>05.32.08.975</t>
  </si>
  <si>
    <t>შპს კახაბერი 2011</t>
  </si>
  <si>
    <t>ქ.გორი, ცაბაძის ქ. N2ა</t>
  </si>
  <si>
    <t>66.45.25.160</t>
  </si>
  <si>
    <t>რუსუდან საური</t>
  </si>
  <si>
    <t>ქ.ზესტაფონი,ქუჩა დ.აღმაშენებელი N 85</t>
  </si>
  <si>
    <t>32.10.08.011.01.502</t>
  </si>
  <si>
    <t>ლევან აბაშიძე</t>
  </si>
  <si>
    <t>26.20.14.110</t>
  </si>
  <si>
    <t>33001055883</t>
  </si>
  <si>
    <t>ჭიჭიკო ხელაძე</t>
  </si>
  <si>
    <t>ქ. თელავი, ერეკლე მეორეს გამზირი #1</t>
  </si>
  <si>
    <t>53.20.37.052</t>
  </si>
  <si>
    <t>550 კვ/მ</t>
  </si>
  <si>
    <t>231288068</t>
  </si>
  <si>
    <t>სსიპ თელავის ისტორიული მუზეუმი</t>
  </si>
  <si>
    <t>ქ. თბილისი, წერეთლის გამზ. #118</t>
  </si>
  <si>
    <t>01.13.05.002.123</t>
  </si>
  <si>
    <t>7 დღე</t>
  </si>
  <si>
    <t>201990104</t>
  </si>
  <si>
    <t>სს გამოფენების ცენტრი</t>
  </si>
  <si>
    <t>ქ. თბილისი, ბოტანიკურის ქ. #1</t>
  </si>
  <si>
    <t>01.18.02.001.017</t>
  </si>
  <si>
    <t>1600 კვ/მ</t>
  </si>
  <si>
    <t>404405960</t>
  </si>
  <si>
    <t>ა(ა)იპ საქართველოს ეროვნული ბოტანიკური ბაღი</t>
  </si>
  <si>
    <t>დუშეთი, მერაბ კოსტავას ქ. #34</t>
  </si>
  <si>
    <t>ქ. თბილისი, ვაჟ ფშაველას გამზ. #33</t>
  </si>
  <si>
    <t>01.10.15.007.101</t>
  </si>
  <si>
    <t>211328703</t>
  </si>
  <si>
    <t>გორი</t>
  </si>
  <si>
    <t>66.05.10.177</t>
  </si>
  <si>
    <t>404909827</t>
  </si>
  <si>
    <t>შპს რაგბის განვითარების ჯგუფი</t>
  </si>
  <si>
    <t>ქ. თბილისი, რუსთაველის ქ. #6</t>
  </si>
  <si>
    <t>01.15.05.064.010</t>
  </si>
  <si>
    <t>378,89 კვ/მ</t>
  </si>
  <si>
    <t>404494980</t>
  </si>
  <si>
    <t>ა(ა)იპ მოსწავლე-ახალგაზდობის ეროვნული სასახლე</t>
  </si>
  <si>
    <t>64.23.05.031</t>
  </si>
  <si>
    <t>404408547</t>
  </si>
  <si>
    <t>სს ბორჯომი ლიკანი ინტრნეიშენალი</t>
  </si>
  <si>
    <t>მესტიის მუნიციპალიტეტი, დაბა მესტია, იოსელიანის ქ. #7</t>
  </si>
  <si>
    <t>42.06.49.955</t>
  </si>
  <si>
    <t>204468664</t>
  </si>
  <si>
    <t>ბორჯომი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</si>
</sst>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_-* #,##0.00\ _₾_-;\-* #,##0.00\ _₾_-;_-* &quot;-&quot;??\ _₾_-;_-@_-"/>
    <numFmt numFmtId="170" formatCode="0.0000"/>
    <numFmt numFmtId="171" formatCode="#,##0_);\(#,##0\);\-\-_)"/>
  </numFmts>
  <fonts count="47" x14ac:knownFonts="1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2"/>
      <color rgb="FF000000"/>
      <name val="Geo_WWW_Times"/>
      <family val="1"/>
    </font>
    <font>
      <sz val="11"/>
      <color indexed="8"/>
      <name val="Calibri"/>
    </font>
    <font>
      <sz val="10"/>
      <name val="Sylfaen"/>
      <family val="2"/>
      <charset val="1"/>
      <scheme val="minor"/>
    </font>
    <font>
      <sz val="11"/>
      <name val="Sylfaen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theme="1"/>
      <name val="Sylfaen"/>
      <family val="2"/>
      <scheme val="major"/>
    </font>
    <font>
      <sz val="11"/>
      <name val="Sylfaen"/>
      <family val="1"/>
    </font>
    <font>
      <sz val="10"/>
      <color indexed="8"/>
      <name val="Arial"/>
      <family val="2"/>
    </font>
    <font>
      <sz val="11"/>
      <color indexed="8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37" fillId="0" borderId="0" applyFill="0" applyProtection="0"/>
    <xf numFmtId="0" fontId="41" fillId="0" borderId="0"/>
    <xf numFmtId="0" fontId="12" fillId="0" borderId="0" applyNumberFormat="0" applyFont="0" applyFill="0" applyBorder="0" applyAlignment="0" applyProtection="0"/>
    <xf numFmtId="0" fontId="45" fillId="0" borderId="0"/>
  </cellStyleXfs>
  <cellXfs count="526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7" xfId="2" applyFont="1" applyFill="1" applyBorder="1" applyAlignment="1" applyProtection="1">
      <alignment horizontal="center" vertical="top" wrapText="1"/>
    </xf>
    <xf numFmtId="1" fontId="25" fillId="5" borderId="27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8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29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0" xfId="2" applyFont="1" applyFill="1" applyBorder="1" applyAlignment="1" applyProtection="1">
      <alignment horizontal="left" vertical="top"/>
      <protection locked="0"/>
    </xf>
    <xf numFmtId="0" fontId="25" fillId="5" borderId="30" xfId="2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1" fontId="25" fillId="5" borderId="31" xfId="2" applyNumberFormat="1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4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33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4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0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1" xfId="9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1" xfId="9" applyFont="1" applyFill="1" applyBorder="1" applyAlignment="1" applyProtection="1">
      <alignment vertical="center"/>
    </xf>
    <xf numFmtId="14" fontId="20" fillId="0" borderId="40" xfId="9" applyNumberFormat="1" applyFont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vertical="center"/>
    </xf>
    <xf numFmtId="0" fontId="18" fillId="5" borderId="41" xfId="0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1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1" xfId="0" applyFont="1" applyFill="1" applyBorder="1" applyAlignment="1">
      <alignment vertical="center"/>
    </xf>
    <xf numFmtId="2" fontId="25" fillId="0" borderId="26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33" fillId="4" borderId="42" xfId="9" applyFont="1" applyFill="1" applyBorder="1" applyAlignment="1" applyProtection="1">
      <alignment vertical="center" wrapText="1"/>
      <protection locked="0"/>
    </xf>
    <xf numFmtId="0" fontId="33" fillId="4" borderId="35" xfId="9" applyFont="1" applyFill="1" applyBorder="1" applyAlignment="1" applyProtection="1">
      <alignment vertical="center" wrapText="1"/>
      <protection locked="0"/>
    </xf>
    <xf numFmtId="0" fontId="33" fillId="4" borderId="43" xfId="9" applyFont="1" applyFill="1" applyBorder="1" applyAlignment="1" applyProtection="1">
      <alignment vertical="center"/>
      <protection locked="0"/>
    </xf>
    <xf numFmtId="0" fontId="33" fillId="0" borderId="44" xfId="9" applyFont="1" applyBorder="1" applyAlignment="1" applyProtection="1">
      <alignment vertical="center" wrapText="1"/>
      <protection locked="0"/>
    </xf>
    <xf numFmtId="0" fontId="26" fillId="0" borderId="8" xfId="2" applyFont="1" applyFill="1" applyBorder="1" applyAlignment="1" applyProtection="1">
      <alignment horizontal="right" vertical="top" wrapText="1"/>
      <protection locked="0"/>
    </xf>
    <xf numFmtId="1" fontId="18" fillId="0" borderId="1" xfId="1" applyNumberFormat="1" applyFont="1" applyFill="1" applyBorder="1" applyAlignment="1" applyProtection="1">
      <alignment horizontal="center" vertical="center" wrapText="1"/>
    </xf>
    <xf numFmtId="1" fontId="23" fillId="5" borderId="1" xfId="0" applyNumberFormat="1" applyFont="1" applyFill="1" applyBorder="1" applyAlignment="1" applyProtection="1">
      <alignment horizontal="right" vertical="center" wrapText="1"/>
    </xf>
    <xf numFmtId="1" fontId="23" fillId="5" borderId="1" xfId="0" applyNumberFormat="1" applyFont="1" applyFill="1" applyBorder="1" applyProtection="1"/>
    <xf numFmtId="1" fontId="18" fillId="0" borderId="1" xfId="0" applyNumberFormat="1" applyFont="1" applyBorder="1" applyProtection="1">
      <protection locked="0"/>
    </xf>
    <xf numFmtId="1" fontId="26" fillId="5" borderId="7" xfId="2" applyNumberFormat="1" applyFont="1" applyFill="1" applyBorder="1" applyAlignment="1" applyProtection="1">
      <alignment horizontal="right" vertical="top" wrapText="1"/>
      <protection locked="0"/>
    </xf>
    <xf numFmtId="0" fontId="20" fillId="0" borderId="1" xfId="16" applyFont="1" applyFill="1" applyBorder="1" applyAlignment="1" applyProtection="1">
      <alignment horizontal="center" vertical="center" wrapText="1"/>
      <protection locked="0"/>
    </xf>
    <xf numFmtId="0" fontId="20" fillId="0" borderId="1" xfId="16" applyFont="1" applyFill="1" applyBorder="1" applyAlignment="1" applyProtection="1">
      <alignment vertical="center" wrapText="1"/>
      <protection locked="0"/>
    </xf>
    <xf numFmtId="1" fontId="18" fillId="0" borderId="0" xfId="0" applyNumberFormat="1" applyFont="1" applyProtection="1">
      <protection locked="0"/>
    </xf>
    <xf numFmtId="0" fontId="20" fillId="0" borderId="1" xfId="16" applyFont="1" applyBorder="1" applyAlignment="1" applyProtection="1">
      <alignment horizontal="center" vertical="center" wrapText="1"/>
      <protection locked="0"/>
    </xf>
    <xf numFmtId="0" fontId="36" fillId="0" borderId="1" xfId="0" applyFont="1" applyBorder="1"/>
    <xf numFmtId="0" fontId="20" fillId="0" borderId="1" xfId="16" applyFont="1" applyBorder="1" applyAlignment="1" applyProtection="1">
      <alignment vertical="center" wrapText="1"/>
      <protection locked="0"/>
    </xf>
    <xf numFmtId="0" fontId="20" fillId="0" borderId="2" xfId="16" applyFont="1" applyBorder="1" applyAlignment="1" applyProtection="1">
      <alignment vertical="center" wrapText="1"/>
      <protection locked="0"/>
    </xf>
    <xf numFmtId="3" fontId="18" fillId="0" borderId="0" xfId="3" applyNumberFormat="1" applyFont="1" applyProtection="1">
      <protection locked="0"/>
    </xf>
    <xf numFmtId="168" fontId="33" fillId="0" borderId="2" xfId="17" applyNumberFormat="1" applyFont="1" applyFill="1" applyBorder="1" applyAlignment="1" applyProtection="1">
      <alignment horizontal="left" vertical="center" wrapText="1"/>
      <protection locked="0"/>
    </xf>
    <xf numFmtId="0" fontId="20" fillId="0" borderId="35" xfId="16" applyFont="1" applyFill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horizontal="left" vertical="center" wrapText="1"/>
      <protection locked="0"/>
    </xf>
    <xf numFmtId="0" fontId="33" fillId="0" borderId="2" xfId="9" applyFont="1" applyBorder="1" applyAlignment="1" applyProtection="1">
      <alignment horizontal="left" vertical="center" wrapText="1"/>
      <protection locked="0"/>
    </xf>
    <xf numFmtId="0" fontId="33" fillId="0" borderId="2" xfId="9" applyFont="1" applyBorder="1" applyAlignment="1" applyProtection="1">
      <alignment horizontal="right" vertical="center" wrapText="1"/>
      <protection locked="0"/>
    </xf>
    <xf numFmtId="0" fontId="33" fillId="0" borderId="2" xfId="9" applyFont="1" applyBorder="1" applyAlignment="1" applyProtection="1">
      <alignment horizontal="center" vertical="center" wrapText="1"/>
      <protection locked="0"/>
    </xf>
    <xf numFmtId="49" fontId="28" fillId="0" borderId="1" xfId="9" applyNumberFormat="1" applyFont="1" applyBorder="1" applyAlignment="1" applyProtection="1">
      <alignment vertical="center"/>
      <protection locked="0"/>
    </xf>
    <xf numFmtId="0" fontId="18" fillId="0" borderId="0" xfId="3" applyFont="1" applyBorder="1" applyProtection="1">
      <protection locked="0"/>
    </xf>
    <xf numFmtId="3" fontId="23" fillId="5" borderId="0" xfId="0" applyNumberFormat="1" applyFont="1" applyFill="1" applyBorder="1" applyProtection="1"/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1" applyNumberFormat="1" applyFont="1" applyBorder="1" applyAlignment="1" applyProtection="1">
      <alignment horizontal="center" vertical="center" wrapText="1"/>
      <protection locked="0"/>
    </xf>
    <xf numFmtId="0" fontId="20" fillId="0" borderId="1" xfId="16" applyFont="1" applyFill="1" applyBorder="1" applyAlignment="1" applyProtection="1">
      <alignment horizontal="right" vertical="center" wrapText="1"/>
      <protection locked="0"/>
    </xf>
    <xf numFmtId="14" fontId="18" fillId="0" borderId="2" xfId="1" applyNumberFormat="1" applyFont="1" applyFill="1" applyBorder="1" applyAlignment="1" applyProtection="1">
      <alignment horizontal="left" vertical="center" wrapText="1" indent="1"/>
    </xf>
    <xf numFmtId="3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/>
    </xf>
    <xf numFmtId="14" fontId="18" fillId="0" borderId="1" xfId="1" applyNumberFormat="1" applyFont="1" applyFill="1" applyBorder="1" applyAlignment="1" applyProtection="1">
      <alignment horizontal="left" vertical="center" wrapText="1" indent="1"/>
    </xf>
    <xf numFmtId="169" fontId="40" fillId="0" borderId="1" xfId="0" applyNumberFormat="1" applyFont="1" applyFill="1" applyBorder="1" applyAlignment="1">
      <alignment vertical="center"/>
    </xf>
    <xf numFmtId="0" fontId="40" fillId="0" borderId="1" xfId="0" applyFont="1" applyFill="1" applyBorder="1" applyAlignment="1">
      <alignment horizontal="left" vertical="center" wrapText="1"/>
    </xf>
    <xf numFmtId="0" fontId="12" fillId="0" borderId="1" xfId="19" applyFont="1" applyFill="1" applyBorder="1" applyAlignment="1">
      <alignment horizontal="center" vertical="center" wrapText="1"/>
    </xf>
    <xf numFmtId="2" fontId="12" fillId="0" borderId="1" xfId="19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12" fillId="0" borderId="45" xfId="2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170" fontId="43" fillId="0" borderId="1" xfId="2" applyNumberFormat="1" applyFont="1" applyFill="1" applyBorder="1" applyAlignment="1">
      <alignment horizontal="center" vertical="center" wrapText="1"/>
    </xf>
    <xf numFmtId="171" fontId="4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/>
    <xf numFmtId="3" fontId="18" fillId="0" borderId="1" xfId="1" applyNumberFormat="1" applyFont="1" applyFill="1" applyBorder="1" applyAlignment="1" applyProtection="1">
      <alignment horizontal="center" vertical="center" wrapText="1"/>
    </xf>
    <xf numFmtId="49" fontId="18" fillId="0" borderId="1" xfId="1" applyNumberFormat="1" applyFont="1" applyFill="1" applyBorder="1" applyAlignment="1" applyProtection="1">
      <alignment horizontal="left" vertical="center" wrapText="1" indent="1"/>
    </xf>
    <xf numFmtId="2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0" fontId="12" fillId="0" borderId="6" xfId="0" applyFont="1" applyFill="1" applyBorder="1"/>
    <xf numFmtId="0" fontId="12" fillId="0" borderId="1" xfId="0" applyFont="1" applyFill="1" applyBorder="1" applyAlignment="1">
      <alignment horizontal="center" vertical="center"/>
    </xf>
    <xf numFmtId="170" fontId="12" fillId="0" borderId="1" xfId="0" applyNumberFormat="1" applyFont="1" applyFill="1" applyBorder="1" applyAlignment="1">
      <alignment horizontal="center" vertical="center"/>
    </xf>
    <xf numFmtId="4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12" fillId="0" borderId="1" xfId="3" applyNumberFormat="1" applyFill="1" applyBorder="1" applyProtection="1">
      <protection locked="0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6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6" xfId="10" applyNumberFormat="1" applyFont="1" applyFill="1" applyBorder="1" applyAlignment="1" applyProtection="1">
      <alignment horizontal="center" vertical="center"/>
    </xf>
    <xf numFmtId="14" fontId="22" fillId="2" borderId="36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20" fillId="0" borderId="35" xfId="16" applyFont="1" applyFill="1" applyBorder="1" applyAlignment="1" applyProtection="1">
      <alignment horizontal="center" vertical="center" wrapText="1"/>
      <protection locked="0"/>
    </xf>
    <xf numFmtId="0" fontId="20" fillId="0" borderId="34" xfId="16" applyFont="1" applyFill="1" applyBorder="1" applyAlignment="1" applyProtection="1">
      <alignment horizontal="center" vertical="center" wrapText="1"/>
      <protection locked="0"/>
    </xf>
    <xf numFmtId="0" fontId="20" fillId="0" borderId="2" xfId="16" applyFont="1" applyFill="1" applyBorder="1" applyAlignment="1" applyProtection="1">
      <alignment horizontal="center" vertical="center" wrapText="1"/>
      <protection locked="0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6" xfId="3" applyFont="1" applyBorder="1" applyAlignment="1" applyProtection="1">
      <alignment horizontal="center" vertical="center"/>
      <protection locked="0"/>
    </xf>
    <xf numFmtId="0" fontId="18" fillId="0" borderId="36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5" xfId="16" applyFont="1" applyBorder="1" applyAlignment="1" applyProtection="1">
      <alignment horizontal="center" vertical="center" wrapText="1"/>
      <protection locked="0"/>
    </xf>
    <xf numFmtId="0" fontId="20" fillId="0" borderId="34" xfId="16" applyFont="1" applyBorder="1" applyAlignment="1" applyProtection="1">
      <alignment horizontal="center" vertical="center" wrapText="1"/>
      <protection locked="0"/>
    </xf>
    <xf numFmtId="0" fontId="20" fillId="0" borderId="31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  <xf numFmtId="0" fontId="20" fillId="0" borderId="1" xfId="16" applyFont="1" applyFill="1" applyBorder="1" applyAlignment="1" applyProtection="1">
      <alignment horizontal="left" vertical="center" wrapText="1"/>
      <protection locked="0"/>
    </xf>
    <xf numFmtId="49" fontId="20" fillId="0" borderId="1" xfId="16" applyNumberFormat="1" applyFont="1" applyFill="1" applyBorder="1" applyAlignment="1" applyProtection="1">
      <alignment horizontal="left" vertical="center"/>
      <protection locked="0"/>
    </xf>
    <xf numFmtId="0" fontId="20" fillId="0" borderId="1" xfId="16" applyFont="1" applyFill="1" applyBorder="1" applyAlignment="1" applyProtection="1">
      <alignment horizontal="left" vertical="center"/>
      <protection locked="0"/>
    </xf>
    <xf numFmtId="0" fontId="20" fillId="2" borderId="1" xfId="16" applyFont="1" applyFill="1" applyBorder="1" applyAlignment="1" applyProtection="1">
      <alignment vertical="center" wrapText="1"/>
      <protection locked="0"/>
    </xf>
    <xf numFmtId="49" fontId="20" fillId="0" borderId="1" xfId="16" applyNumberFormat="1" applyFont="1" applyFill="1" applyBorder="1" applyAlignment="1" applyProtection="1">
      <alignment horizontal="left" vertical="center" wrapText="1"/>
      <protection locked="0"/>
    </xf>
    <xf numFmtId="0" fontId="46" fillId="0" borderId="1" xfId="2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41" fillId="0" borderId="1" xfId="2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22">
    <cellStyle name="Normal" xfId="0" builtinId="0"/>
    <cellStyle name="Normal 2" xfId="2"/>
    <cellStyle name="Normal 2 77" xfId="20"/>
    <cellStyle name="Normal 3" xfId="3"/>
    <cellStyle name="Normal 3 2" xfId="19"/>
    <cellStyle name="Normal 4" xfId="4"/>
    <cellStyle name="Normal 4 2" xfId="15"/>
    <cellStyle name="Normal 4 2 2" xfId="16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2 2" xfId="17"/>
    <cellStyle name="Normal 6" xfId="12"/>
    <cellStyle name="Normal 7" xfId="13"/>
    <cellStyle name="Normal 8" xfId="18"/>
    <cellStyle name="Normal_FORMEBI" xfId="1"/>
    <cellStyle name="Normal_Sheet3" xfId="2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171450</xdr:rowOff>
    </xdr:from>
    <xdr:to>
      <xdr:col>2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25</xdr:row>
      <xdr:rowOff>180975</xdr:rowOff>
    </xdr:from>
    <xdr:to>
      <xdr:col>6</xdr:col>
      <xdr:colOff>219075</xdr:colOff>
      <xdr:row>25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171450</xdr:rowOff>
    </xdr:from>
    <xdr:to>
      <xdr:col>2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26</xdr:row>
      <xdr:rowOff>152400</xdr:rowOff>
    </xdr:from>
    <xdr:to>
      <xdr:col>7</xdr:col>
      <xdr:colOff>9525</xdr:colOff>
      <xdr:row>26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5"/>
  <sheetViews>
    <sheetView showGridLines="0" view="pageBreakPreview" topLeftCell="A32" zoomScaleNormal="100" zoomScaleSheetLayoutView="100" workbookViewId="0">
      <selection activeCell="E36" sqref="E36"/>
    </sheetView>
  </sheetViews>
  <sheetFormatPr defaultColWidth="9.140625" defaultRowHeight="15" x14ac:dyDescent="0.2"/>
  <cols>
    <col min="1" max="1" width="6.28515625" style="255" bestFit="1" customWidth="1"/>
    <col min="2" max="2" width="13.140625" style="255" customWidth="1"/>
    <col min="3" max="3" width="17.85546875" style="255" customWidth="1"/>
    <col min="4" max="4" width="15.140625" style="255" customWidth="1"/>
    <col min="5" max="5" width="24.5703125" style="255" customWidth="1"/>
    <col min="6" max="6" width="19.140625" style="256" customWidth="1"/>
    <col min="7" max="7" width="21.5703125" style="256" customWidth="1"/>
    <col min="8" max="8" width="19.140625" style="256" customWidth="1"/>
    <col min="9" max="9" width="16.42578125" style="255" bestFit="1" customWidth="1"/>
    <col min="10" max="10" width="17.42578125" style="255" customWidth="1"/>
    <col min="11" max="11" width="13.140625" style="255" bestFit="1" customWidth="1"/>
    <col min="12" max="12" width="15.28515625" style="255" customWidth="1"/>
    <col min="13" max="16384" width="9.140625" style="255"/>
  </cols>
  <sheetData>
    <row r="1" spans="1:12" s="266" customFormat="1" x14ac:dyDescent="0.2">
      <c r="A1" s="329" t="s">
        <v>289</v>
      </c>
      <c r="B1" s="317"/>
      <c r="C1" s="317"/>
      <c r="D1" s="317"/>
      <c r="E1" s="318"/>
      <c r="F1" s="312"/>
      <c r="G1" s="318"/>
      <c r="H1" s="328"/>
      <c r="I1" s="317"/>
      <c r="J1" s="318"/>
      <c r="K1" s="318"/>
      <c r="L1" s="327" t="s">
        <v>97</v>
      </c>
    </row>
    <row r="2" spans="1:12" s="266" customFormat="1" x14ac:dyDescent="0.2">
      <c r="A2" s="326" t="s">
        <v>128</v>
      </c>
      <c r="B2" s="317"/>
      <c r="C2" s="317"/>
      <c r="D2" s="317"/>
      <c r="E2" s="318"/>
      <c r="F2" s="312"/>
      <c r="G2" s="318"/>
      <c r="H2" s="325"/>
      <c r="I2" s="317"/>
      <c r="J2" s="318"/>
      <c r="K2" s="318"/>
      <c r="L2" s="324" t="s">
        <v>2538</v>
      </c>
    </row>
    <row r="3" spans="1:12" s="266" customFormat="1" x14ac:dyDescent="0.2">
      <c r="A3" s="323"/>
      <c r="B3" s="317"/>
      <c r="C3" s="322"/>
      <c r="D3" s="321"/>
      <c r="E3" s="318"/>
      <c r="F3" s="320"/>
      <c r="G3" s="318"/>
      <c r="H3" s="318"/>
      <c r="I3" s="312"/>
      <c r="J3" s="317"/>
      <c r="K3" s="317"/>
      <c r="L3" s="316"/>
    </row>
    <row r="4" spans="1:12" s="266" customFormat="1" x14ac:dyDescent="0.2">
      <c r="A4" s="350" t="s">
        <v>257</v>
      </c>
      <c r="B4" s="312"/>
      <c r="C4" s="312"/>
      <c r="D4" s="357"/>
      <c r="E4" s="358"/>
      <c r="F4" s="319"/>
      <c r="G4" s="318"/>
      <c r="H4" s="359"/>
      <c r="I4" s="358"/>
      <c r="J4" s="317"/>
      <c r="K4" s="318"/>
      <c r="L4" s="316"/>
    </row>
    <row r="5" spans="1:12" s="266" customFormat="1" ht="15.75" thickBot="1" x14ac:dyDescent="0.25">
      <c r="A5" s="476" t="s">
        <v>483</v>
      </c>
      <c r="B5" s="476"/>
      <c r="C5" s="476"/>
      <c r="D5" s="476"/>
      <c r="E5" s="476"/>
      <c r="F5" s="476"/>
      <c r="G5" s="319"/>
      <c r="H5" s="319"/>
      <c r="I5" s="318"/>
      <c r="J5" s="317"/>
      <c r="K5" s="317"/>
      <c r="L5" s="316"/>
    </row>
    <row r="6" spans="1:12" ht="15.75" thickBot="1" x14ac:dyDescent="0.25">
      <c r="A6" s="315"/>
      <c r="B6" s="314"/>
      <c r="C6" s="313"/>
      <c r="D6" s="313"/>
      <c r="E6" s="313"/>
      <c r="F6" s="312"/>
      <c r="G6" s="312"/>
      <c r="H6" s="312"/>
      <c r="I6" s="479" t="s">
        <v>405</v>
      </c>
      <c r="J6" s="480"/>
      <c r="K6" s="481"/>
      <c r="L6" s="311"/>
    </row>
    <row r="7" spans="1:12" s="299" customFormat="1" ht="51.75" thickBot="1" x14ac:dyDescent="0.25">
      <c r="A7" s="310" t="s">
        <v>64</v>
      </c>
      <c r="B7" s="309" t="s">
        <v>129</v>
      </c>
      <c r="C7" s="309" t="s">
        <v>404</v>
      </c>
      <c r="D7" s="308" t="s">
        <v>263</v>
      </c>
      <c r="E7" s="307" t="s">
        <v>403</v>
      </c>
      <c r="F7" s="306" t="s">
        <v>402</v>
      </c>
      <c r="G7" s="305" t="s">
        <v>216</v>
      </c>
      <c r="H7" s="304" t="s">
        <v>213</v>
      </c>
      <c r="I7" s="303" t="s">
        <v>401</v>
      </c>
      <c r="J7" s="302" t="s">
        <v>260</v>
      </c>
      <c r="K7" s="301" t="s">
        <v>217</v>
      </c>
      <c r="L7" s="300" t="s">
        <v>218</v>
      </c>
    </row>
    <row r="8" spans="1:12" s="293" customFormat="1" ht="15.75" thickBot="1" x14ac:dyDescent="0.25">
      <c r="A8" s="297">
        <v>1</v>
      </c>
      <c r="B8" s="296">
        <v>2</v>
      </c>
      <c r="C8" s="298">
        <v>3</v>
      </c>
      <c r="D8" s="298">
        <v>4</v>
      </c>
      <c r="E8" s="297">
        <v>5</v>
      </c>
      <c r="F8" s="296">
        <v>6</v>
      </c>
      <c r="G8" s="298">
        <v>7</v>
      </c>
      <c r="H8" s="296">
        <v>8</v>
      </c>
      <c r="I8" s="297">
        <v>9</v>
      </c>
      <c r="J8" s="296">
        <v>10</v>
      </c>
      <c r="K8" s="295">
        <v>11</v>
      </c>
      <c r="L8" s="294">
        <v>12</v>
      </c>
    </row>
    <row r="9" spans="1:12" ht="57.75" customHeight="1" x14ac:dyDescent="0.2">
      <c r="A9" s="292">
        <v>1</v>
      </c>
      <c r="B9" s="284" t="s">
        <v>3005</v>
      </c>
      <c r="C9" s="283" t="s">
        <v>478</v>
      </c>
      <c r="D9" s="283">
        <v>1200</v>
      </c>
      <c r="E9" s="291" t="s">
        <v>2539</v>
      </c>
      <c r="F9" s="283" t="s">
        <v>2551</v>
      </c>
      <c r="G9" s="283" t="s">
        <v>2563</v>
      </c>
      <c r="H9" s="290" t="s">
        <v>479</v>
      </c>
      <c r="I9" s="289"/>
      <c r="J9" s="288"/>
      <c r="K9" s="287"/>
      <c r="L9" s="286"/>
    </row>
    <row r="10" spans="1:12" ht="55.5" customHeight="1" x14ac:dyDescent="0.2">
      <c r="A10" s="285">
        <v>2</v>
      </c>
      <c r="B10" s="284" t="s">
        <v>3005</v>
      </c>
      <c r="C10" s="283" t="s">
        <v>478</v>
      </c>
      <c r="D10" s="283">
        <v>60000</v>
      </c>
      <c r="E10" s="282" t="s">
        <v>2540</v>
      </c>
      <c r="F10" s="283" t="s">
        <v>2552</v>
      </c>
      <c r="G10" s="283" t="s">
        <v>2564</v>
      </c>
      <c r="H10" s="290" t="s">
        <v>479</v>
      </c>
      <c r="I10" s="281"/>
      <c r="J10" s="280"/>
      <c r="K10" s="279"/>
      <c r="L10" s="278"/>
    </row>
    <row r="11" spans="1:12" ht="54.75" customHeight="1" x14ac:dyDescent="0.2">
      <c r="A11" s="285">
        <v>3</v>
      </c>
      <c r="B11" s="284" t="s">
        <v>3006</v>
      </c>
      <c r="C11" s="283" t="s">
        <v>478</v>
      </c>
      <c r="D11" s="283">
        <v>60000</v>
      </c>
      <c r="E11" s="282" t="s">
        <v>2541</v>
      </c>
      <c r="F11" s="283" t="s">
        <v>2553</v>
      </c>
      <c r="G11" s="283" t="s">
        <v>2565</v>
      </c>
      <c r="H11" s="290" t="s">
        <v>479</v>
      </c>
      <c r="I11" s="281"/>
      <c r="J11" s="280"/>
      <c r="K11" s="279"/>
      <c r="L11" s="278"/>
    </row>
    <row r="12" spans="1:12" ht="58.5" customHeight="1" x14ac:dyDescent="0.2">
      <c r="A12" s="292">
        <v>4</v>
      </c>
      <c r="B12" s="284" t="s">
        <v>3006</v>
      </c>
      <c r="C12" s="283" t="s">
        <v>478</v>
      </c>
      <c r="D12" s="283">
        <v>10000</v>
      </c>
      <c r="E12" s="282" t="s">
        <v>2542</v>
      </c>
      <c r="F12" s="283" t="s">
        <v>2554</v>
      </c>
      <c r="G12" s="283" t="s">
        <v>2566</v>
      </c>
      <c r="H12" s="290" t="s">
        <v>479</v>
      </c>
      <c r="I12" s="281"/>
      <c r="J12" s="280"/>
      <c r="K12" s="279"/>
      <c r="L12" s="278"/>
    </row>
    <row r="13" spans="1:12" ht="52.5" customHeight="1" x14ac:dyDescent="0.2">
      <c r="A13" s="285">
        <v>5</v>
      </c>
      <c r="B13" s="284" t="s">
        <v>3006</v>
      </c>
      <c r="C13" s="283" t="s">
        <v>478</v>
      </c>
      <c r="D13" s="283">
        <v>5000</v>
      </c>
      <c r="E13" s="282" t="s">
        <v>2543</v>
      </c>
      <c r="F13" s="283" t="s">
        <v>2555</v>
      </c>
      <c r="G13" s="283" t="s">
        <v>2567</v>
      </c>
      <c r="H13" s="290" t="s">
        <v>479</v>
      </c>
      <c r="I13" s="281"/>
      <c r="J13" s="280"/>
      <c r="K13" s="279"/>
      <c r="L13" s="278"/>
    </row>
    <row r="14" spans="1:12" ht="54.75" customHeight="1" x14ac:dyDescent="0.2">
      <c r="A14" s="285">
        <v>6</v>
      </c>
      <c r="B14" s="284" t="s">
        <v>3006</v>
      </c>
      <c r="C14" s="283" t="s">
        <v>478</v>
      </c>
      <c r="D14" s="283">
        <v>6000</v>
      </c>
      <c r="E14" s="282" t="s">
        <v>2544</v>
      </c>
      <c r="F14" s="283" t="s">
        <v>2556</v>
      </c>
      <c r="G14" s="283" t="s">
        <v>2568</v>
      </c>
      <c r="H14" s="290" t="s">
        <v>479</v>
      </c>
      <c r="I14" s="281"/>
      <c r="J14" s="280"/>
      <c r="K14" s="279"/>
      <c r="L14" s="278"/>
    </row>
    <row r="15" spans="1:12" ht="59.25" customHeight="1" x14ac:dyDescent="0.2">
      <c r="A15" s="292">
        <v>7</v>
      </c>
      <c r="B15" s="284" t="s">
        <v>3006</v>
      </c>
      <c r="C15" s="283" t="s">
        <v>478</v>
      </c>
      <c r="D15" s="283">
        <v>10000</v>
      </c>
      <c r="E15" s="282" t="s">
        <v>2545</v>
      </c>
      <c r="F15" s="283" t="s">
        <v>2557</v>
      </c>
      <c r="G15" s="283" t="s">
        <v>2569</v>
      </c>
      <c r="H15" s="290" t="s">
        <v>479</v>
      </c>
      <c r="I15" s="281"/>
      <c r="J15" s="280"/>
      <c r="K15" s="279"/>
      <c r="L15" s="278"/>
    </row>
    <row r="16" spans="1:12" ht="55.5" customHeight="1" x14ac:dyDescent="0.2">
      <c r="A16" s="285">
        <v>8</v>
      </c>
      <c r="B16" s="284" t="s">
        <v>3006</v>
      </c>
      <c r="C16" s="283" t="s">
        <v>478</v>
      </c>
      <c r="D16" s="283">
        <v>41000</v>
      </c>
      <c r="E16" s="282" t="s">
        <v>2546</v>
      </c>
      <c r="F16" s="283" t="s">
        <v>2558</v>
      </c>
      <c r="G16" s="283" t="s">
        <v>2570</v>
      </c>
      <c r="H16" s="290" t="s">
        <v>479</v>
      </c>
      <c r="I16" s="281"/>
      <c r="J16" s="280"/>
      <c r="K16" s="279"/>
      <c r="L16" s="278"/>
    </row>
    <row r="17" spans="1:12" ht="54" customHeight="1" x14ac:dyDescent="0.2">
      <c r="A17" s="285">
        <v>9</v>
      </c>
      <c r="B17" s="284" t="s">
        <v>3006</v>
      </c>
      <c r="C17" s="283" t="s">
        <v>478</v>
      </c>
      <c r="D17" s="283">
        <v>60000</v>
      </c>
      <c r="E17" s="282" t="s">
        <v>2547</v>
      </c>
      <c r="F17" s="283" t="s">
        <v>2559</v>
      </c>
      <c r="G17" s="283" t="s">
        <v>2571</v>
      </c>
      <c r="H17" s="290" t="s">
        <v>479</v>
      </c>
      <c r="I17" s="281"/>
      <c r="J17" s="280"/>
      <c r="K17" s="279"/>
      <c r="L17" s="278"/>
    </row>
    <row r="18" spans="1:12" ht="60" customHeight="1" x14ac:dyDescent="0.2">
      <c r="A18" s="292">
        <v>10</v>
      </c>
      <c r="B18" s="284" t="s">
        <v>3006</v>
      </c>
      <c r="C18" s="283" t="s">
        <v>478</v>
      </c>
      <c r="D18" s="283">
        <v>50000</v>
      </c>
      <c r="E18" s="291" t="s">
        <v>2548</v>
      </c>
      <c r="F18" s="283" t="s">
        <v>2560</v>
      </c>
      <c r="G18" s="283" t="s">
        <v>2572</v>
      </c>
      <c r="H18" s="290" t="s">
        <v>479</v>
      </c>
      <c r="I18" s="281"/>
      <c r="J18" s="280"/>
      <c r="K18" s="279"/>
      <c r="L18" s="278"/>
    </row>
    <row r="19" spans="1:12" ht="57" customHeight="1" x14ac:dyDescent="0.2">
      <c r="A19" s="285">
        <v>11</v>
      </c>
      <c r="B19" s="284" t="s">
        <v>3006</v>
      </c>
      <c r="C19" s="283" t="s">
        <v>478</v>
      </c>
      <c r="D19" s="283">
        <v>60000</v>
      </c>
      <c r="E19" s="291" t="s">
        <v>2549</v>
      </c>
      <c r="F19" s="283" t="s">
        <v>2561</v>
      </c>
      <c r="G19" s="283" t="s">
        <v>2573</v>
      </c>
      <c r="H19" s="290" t="s">
        <v>479</v>
      </c>
      <c r="I19" s="281"/>
      <c r="J19" s="280"/>
      <c r="K19" s="279"/>
      <c r="L19" s="278"/>
    </row>
    <row r="20" spans="1:12" ht="55.5" customHeight="1" x14ac:dyDescent="0.2">
      <c r="A20" s="285">
        <v>12</v>
      </c>
      <c r="B20" s="284" t="s">
        <v>3006</v>
      </c>
      <c r="C20" s="283" t="s">
        <v>478</v>
      </c>
      <c r="D20" s="283">
        <v>40000</v>
      </c>
      <c r="E20" s="291" t="s">
        <v>2550</v>
      </c>
      <c r="F20" s="283" t="s">
        <v>2562</v>
      </c>
      <c r="G20" s="283" t="s">
        <v>2574</v>
      </c>
      <c r="H20" s="290" t="s">
        <v>479</v>
      </c>
      <c r="I20" s="281"/>
      <c r="J20" s="280"/>
      <c r="K20" s="279"/>
      <c r="L20" s="278"/>
    </row>
    <row r="21" spans="1:12" ht="56.25" customHeight="1" x14ac:dyDescent="0.2">
      <c r="A21" s="292">
        <v>13</v>
      </c>
      <c r="B21" s="284" t="s">
        <v>3007</v>
      </c>
      <c r="C21" s="283" t="s">
        <v>478</v>
      </c>
      <c r="D21" s="283">
        <v>8000</v>
      </c>
      <c r="E21" s="291" t="s">
        <v>2575</v>
      </c>
      <c r="F21" s="283" t="s">
        <v>2600</v>
      </c>
      <c r="G21" s="283" t="s">
        <v>2625</v>
      </c>
      <c r="H21" s="290" t="s">
        <v>479</v>
      </c>
      <c r="I21" s="281"/>
      <c r="J21" s="280"/>
      <c r="K21" s="279"/>
      <c r="L21" s="278"/>
    </row>
    <row r="22" spans="1:12" ht="55.5" customHeight="1" x14ac:dyDescent="0.2">
      <c r="A22" s="285">
        <v>14</v>
      </c>
      <c r="B22" s="284" t="s">
        <v>3007</v>
      </c>
      <c r="C22" s="283" t="s">
        <v>478</v>
      </c>
      <c r="D22" s="283">
        <v>60000</v>
      </c>
      <c r="E22" s="291" t="s">
        <v>2576</v>
      </c>
      <c r="F22" s="283" t="s">
        <v>2601</v>
      </c>
      <c r="G22" s="283" t="s">
        <v>2626</v>
      </c>
      <c r="H22" s="290" t="s">
        <v>479</v>
      </c>
      <c r="I22" s="281"/>
      <c r="J22" s="280"/>
      <c r="K22" s="279"/>
      <c r="L22" s="278"/>
    </row>
    <row r="23" spans="1:12" ht="54" customHeight="1" x14ac:dyDescent="0.2">
      <c r="A23" s="285">
        <v>15</v>
      </c>
      <c r="B23" s="284" t="s">
        <v>3007</v>
      </c>
      <c r="C23" s="283" t="s">
        <v>478</v>
      </c>
      <c r="D23" s="283">
        <v>15000</v>
      </c>
      <c r="E23" s="291" t="s">
        <v>2577</v>
      </c>
      <c r="F23" s="283" t="s">
        <v>2602</v>
      </c>
      <c r="G23" s="283" t="s">
        <v>2627</v>
      </c>
      <c r="H23" s="290" t="s">
        <v>479</v>
      </c>
      <c r="I23" s="281"/>
      <c r="J23" s="280"/>
      <c r="K23" s="279"/>
      <c r="L23" s="278"/>
    </row>
    <row r="24" spans="1:12" ht="59.25" customHeight="1" x14ac:dyDescent="0.2">
      <c r="A24" s="292">
        <v>16</v>
      </c>
      <c r="B24" s="284" t="s">
        <v>3008</v>
      </c>
      <c r="C24" s="283" t="s">
        <v>478</v>
      </c>
      <c r="D24" s="283">
        <v>7000</v>
      </c>
      <c r="E24" s="291" t="s">
        <v>2578</v>
      </c>
      <c r="F24" s="283" t="s">
        <v>2603</v>
      </c>
      <c r="G24" s="283" t="s">
        <v>2628</v>
      </c>
      <c r="H24" s="290" t="s">
        <v>479</v>
      </c>
      <c r="I24" s="281"/>
      <c r="J24" s="280"/>
      <c r="K24" s="279"/>
      <c r="L24" s="278"/>
    </row>
    <row r="25" spans="1:12" ht="55.5" customHeight="1" x14ac:dyDescent="0.2">
      <c r="A25" s="285">
        <v>17</v>
      </c>
      <c r="B25" s="284" t="s">
        <v>3008</v>
      </c>
      <c r="C25" s="283" t="s">
        <v>478</v>
      </c>
      <c r="D25" s="283">
        <v>60000</v>
      </c>
      <c r="E25" s="291" t="s">
        <v>2579</v>
      </c>
      <c r="F25" s="283" t="s">
        <v>2604</v>
      </c>
      <c r="G25" s="283" t="s">
        <v>2629</v>
      </c>
      <c r="H25" s="290" t="s">
        <v>479</v>
      </c>
      <c r="I25" s="281"/>
      <c r="J25" s="280"/>
      <c r="K25" s="279"/>
      <c r="L25" s="278"/>
    </row>
    <row r="26" spans="1:12" ht="54" customHeight="1" x14ac:dyDescent="0.2">
      <c r="A26" s="285">
        <v>18</v>
      </c>
      <c r="B26" s="284" t="s">
        <v>3008</v>
      </c>
      <c r="C26" s="283" t="s">
        <v>478</v>
      </c>
      <c r="D26" s="283">
        <v>15000</v>
      </c>
      <c r="E26" s="291" t="s">
        <v>2580</v>
      </c>
      <c r="F26" s="283" t="s">
        <v>2605</v>
      </c>
      <c r="G26" s="283" t="s">
        <v>2630</v>
      </c>
      <c r="H26" s="290" t="s">
        <v>479</v>
      </c>
      <c r="I26" s="281"/>
      <c r="J26" s="280"/>
      <c r="K26" s="279"/>
      <c r="L26" s="278"/>
    </row>
    <row r="27" spans="1:12" ht="59.25" customHeight="1" x14ac:dyDescent="0.2">
      <c r="A27" s="292">
        <v>19</v>
      </c>
      <c r="B27" s="284" t="s">
        <v>3008</v>
      </c>
      <c r="C27" s="283" t="s">
        <v>478</v>
      </c>
      <c r="D27" s="283">
        <v>10000</v>
      </c>
      <c r="E27" s="291" t="s">
        <v>2581</v>
      </c>
      <c r="F27" s="283" t="s">
        <v>2606</v>
      </c>
      <c r="G27" s="283" t="s">
        <v>2631</v>
      </c>
      <c r="H27" s="290" t="s">
        <v>479</v>
      </c>
      <c r="I27" s="281"/>
      <c r="J27" s="280"/>
      <c r="K27" s="279"/>
      <c r="L27" s="278"/>
    </row>
    <row r="28" spans="1:12" ht="54" customHeight="1" x14ac:dyDescent="0.2">
      <c r="A28" s="285">
        <v>20</v>
      </c>
      <c r="B28" s="284" t="s">
        <v>3008</v>
      </c>
      <c r="C28" s="283" t="s">
        <v>478</v>
      </c>
      <c r="D28" s="283">
        <v>60000</v>
      </c>
      <c r="E28" s="291" t="s">
        <v>2582</v>
      </c>
      <c r="F28" s="283" t="s">
        <v>2607</v>
      </c>
      <c r="G28" s="283" t="s">
        <v>2632</v>
      </c>
      <c r="H28" s="290" t="s">
        <v>479</v>
      </c>
      <c r="I28" s="411"/>
      <c r="J28" s="412"/>
      <c r="K28" s="413"/>
      <c r="L28" s="414"/>
    </row>
    <row r="29" spans="1:12" ht="56.25" customHeight="1" x14ac:dyDescent="0.2">
      <c r="A29" s="285">
        <v>21</v>
      </c>
      <c r="B29" s="284" t="s">
        <v>3008</v>
      </c>
      <c r="C29" s="283" t="s">
        <v>478</v>
      </c>
      <c r="D29" s="283">
        <v>14000</v>
      </c>
      <c r="E29" s="291" t="s">
        <v>2583</v>
      </c>
      <c r="F29" s="283" t="s">
        <v>2608</v>
      </c>
      <c r="G29" s="283" t="s">
        <v>2633</v>
      </c>
      <c r="H29" s="290" t="s">
        <v>479</v>
      </c>
      <c r="I29" s="411"/>
      <c r="J29" s="412"/>
      <c r="K29" s="413"/>
      <c r="L29" s="414"/>
    </row>
    <row r="30" spans="1:12" ht="56.25" customHeight="1" x14ac:dyDescent="0.2">
      <c r="A30" s="292">
        <v>22</v>
      </c>
      <c r="B30" s="284" t="s">
        <v>3008</v>
      </c>
      <c r="C30" s="283" t="s">
        <v>478</v>
      </c>
      <c r="D30" s="283">
        <v>5000</v>
      </c>
      <c r="E30" s="291" t="s">
        <v>2584</v>
      </c>
      <c r="F30" s="283" t="s">
        <v>2609</v>
      </c>
      <c r="G30" s="283" t="s">
        <v>2634</v>
      </c>
      <c r="H30" s="290" t="s">
        <v>479</v>
      </c>
      <c r="I30" s="411"/>
      <c r="J30" s="412"/>
      <c r="K30" s="413"/>
      <c r="L30" s="414"/>
    </row>
    <row r="31" spans="1:12" ht="51.75" customHeight="1" x14ac:dyDescent="0.2">
      <c r="A31" s="285">
        <v>23</v>
      </c>
      <c r="B31" s="284" t="s">
        <v>3009</v>
      </c>
      <c r="C31" s="283" t="s">
        <v>478</v>
      </c>
      <c r="D31" s="283">
        <v>40000</v>
      </c>
      <c r="E31" s="291" t="s">
        <v>2585</v>
      </c>
      <c r="F31" s="283" t="s">
        <v>2610</v>
      </c>
      <c r="G31" s="283" t="s">
        <v>2635</v>
      </c>
      <c r="H31" s="290" t="s">
        <v>479</v>
      </c>
      <c r="I31" s="411"/>
      <c r="J31" s="412"/>
      <c r="K31" s="413"/>
      <c r="L31" s="414"/>
    </row>
    <row r="32" spans="1:12" ht="52.5" customHeight="1" x14ac:dyDescent="0.2">
      <c r="A32" s="285">
        <v>24</v>
      </c>
      <c r="B32" s="284" t="s">
        <v>3009</v>
      </c>
      <c r="C32" s="283" t="s">
        <v>478</v>
      </c>
      <c r="D32" s="283">
        <v>25000</v>
      </c>
      <c r="E32" s="291" t="s">
        <v>2586</v>
      </c>
      <c r="F32" s="283" t="s">
        <v>2611</v>
      </c>
      <c r="G32" s="283" t="s">
        <v>2636</v>
      </c>
      <c r="H32" s="290" t="s">
        <v>479</v>
      </c>
      <c r="I32" s="411"/>
      <c r="J32" s="412"/>
      <c r="K32" s="413"/>
      <c r="L32" s="414"/>
    </row>
    <row r="33" spans="1:12" ht="54.75" customHeight="1" x14ac:dyDescent="0.2">
      <c r="A33" s="292">
        <v>25</v>
      </c>
      <c r="B33" s="284" t="s">
        <v>3009</v>
      </c>
      <c r="C33" s="283" t="s">
        <v>478</v>
      </c>
      <c r="D33" s="283">
        <v>20000</v>
      </c>
      <c r="E33" s="291" t="s">
        <v>2587</v>
      </c>
      <c r="F33" s="283" t="s">
        <v>2612</v>
      </c>
      <c r="G33" s="283" t="s">
        <v>2637</v>
      </c>
      <c r="H33" s="290" t="s">
        <v>479</v>
      </c>
      <c r="I33" s="411"/>
      <c r="J33" s="412"/>
      <c r="K33" s="413"/>
      <c r="L33" s="414"/>
    </row>
    <row r="34" spans="1:12" ht="54" customHeight="1" x14ac:dyDescent="0.2">
      <c r="A34" s="285">
        <v>26</v>
      </c>
      <c r="B34" s="284" t="s">
        <v>3009</v>
      </c>
      <c r="C34" s="283" t="s">
        <v>478</v>
      </c>
      <c r="D34" s="283">
        <v>60000</v>
      </c>
      <c r="E34" s="291" t="s">
        <v>2588</v>
      </c>
      <c r="F34" s="283" t="s">
        <v>2613</v>
      </c>
      <c r="G34" s="283" t="s">
        <v>2638</v>
      </c>
      <c r="H34" s="290" t="s">
        <v>479</v>
      </c>
      <c r="I34" s="411"/>
      <c r="J34" s="412"/>
      <c r="K34" s="413"/>
      <c r="L34" s="414"/>
    </row>
    <row r="35" spans="1:12" ht="54" customHeight="1" x14ac:dyDescent="0.2">
      <c r="A35" s="285">
        <v>27</v>
      </c>
      <c r="B35" s="284" t="s">
        <v>3010</v>
      </c>
      <c r="C35" s="283" t="s">
        <v>478</v>
      </c>
      <c r="D35" s="283">
        <v>15000</v>
      </c>
      <c r="E35" s="291" t="s">
        <v>2589</v>
      </c>
      <c r="F35" s="283" t="s">
        <v>2614</v>
      </c>
      <c r="G35" s="283" t="s">
        <v>2639</v>
      </c>
      <c r="H35" s="290" t="s">
        <v>479</v>
      </c>
      <c r="I35" s="411"/>
      <c r="J35" s="412"/>
      <c r="K35" s="413"/>
      <c r="L35" s="414"/>
    </row>
    <row r="36" spans="1:12" ht="54" customHeight="1" x14ac:dyDescent="0.2">
      <c r="A36" s="292">
        <v>28</v>
      </c>
      <c r="B36" s="284" t="s">
        <v>3010</v>
      </c>
      <c r="C36" s="283" t="s">
        <v>478</v>
      </c>
      <c r="D36" s="283">
        <v>60000</v>
      </c>
      <c r="E36" s="291" t="s">
        <v>2590</v>
      </c>
      <c r="F36" s="283" t="s">
        <v>2615</v>
      </c>
      <c r="G36" s="283" t="s">
        <v>2640</v>
      </c>
      <c r="H36" s="290" t="s">
        <v>479</v>
      </c>
      <c r="I36" s="411"/>
      <c r="J36" s="412"/>
      <c r="K36" s="413"/>
      <c r="L36" s="414"/>
    </row>
    <row r="37" spans="1:12" ht="54" customHeight="1" x14ac:dyDescent="0.2">
      <c r="A37" s="285">
        <v>29</v>
      </c>
      <c r="B37" s="284" t="s">
        <v>3010</v>
      </c>
      <c r="C37" s="283" t="s">
        <v>478</v>
      </c>
      <c r="D37" s="283">
        <v>60000</v>
      </c>
      <c r="E37" s="291" t="s">
        <v>2591</v>
      </c>
      <c r="F37" s="283" t="s">
        <v>2616</v>
      </c>
      <c r="G37" s="283" t="s">
        <v>2641</v>
      </c>
      <c r="H37" s="290" t="s">
        <v>479</v>
      </c>
      <c r="I37" s="411"/>
      <c r="J37" s="412"/>
      <c r="K37" s="413"/>
      <c r="L37" s="414"/>
    </row>
    <row r="38" spans="1:12" ht="54" customHeight="1" x14ac:dyDescent="0.2">
      <c r="A38" s="285">
        <v>30</v>
      </c>
      <c r="B38" s="284" t="s">
        <v>3010</v>
      </c>
      <c r="C38" s="283" t="s">
        <v>478</v>
      </c>
      <c r="D38" s="283">
        <v>15000</v>
      </c>
      <c r="E38" s="291" t="s">
        <v>2592</v>
      </c>
      <c r="F38" s="283" t="s">
        <v>2617</v>
      </c>
      <c r="G38" s="283" t="s">
        <v>2642</v>
      </c>
      <c r="H38" s="290" t="s">
        <v>479</v>
      </c>
      <c r="I38" s="411"/>
      <c r="J38" s="412"/>
      <c r="K38" s="413"/>
      <c r="L38" s="414"/>
    </row>
    <row r="39" spans="1:12" ht="54" customHeight="1" x14ac:dyDescent="0.2">
      <c r="A39" s="292">
        <v>31</v>
      </c>
      <c r="B39" s="284" t="s">
        <v>3010</v>
      </c>
      <c r="C39" s="283" t="s">
        <v>478</v>
      </c>
      <c r="D39" s="283">
        <v>15000</v>
      </c>
      <c r="E39" s="291" t="s">
        <v>2593</v>
      </c>
      <c r="F39" s="283" t="s">
        <v>2618</v>
      </c>
      <c r="G39" s="283" t="s">
        <v>2643</v>
      </c>
      <c r="H39" s="290" t="s">
        <v>479</v>
      </c>
      <c r="I39" s="411"/>
      <c r="J39" s="412"/>
      <c r="K39" s="413"/>
      <c r="L39" s="414"/>
    </row>
    <row r="40" spans="1:12" ht="54" customHeight="1" x14ac:dyDescent="0.2">
      <c r="A40" s="285">
        <v>32</v>
      </c>
      <c r="B40" s="284" t="s">
        <v>3010</v>
      </c>
      <c r="C40" s="283" t="s">
        <v>478</v>
      </c>
      <c r="D40" s="283">
        <v>15000</v>
      </c>
      <c r="E40" s="291" t="s">
        <v>2594</v>
      </c>
      <c r="F40" s="283" t="s">
        <v>2619</v>
      </c>
      <c r="G40" s="283" t="s">
        <v>2644</v>
      </c>
      <c r="H40" s="290" t="s">
        <v>479</v>
      </c>
      <c r="I40" s="411"/>
      <c r="J40" s="412"/>
      <c r="K40" s="413"/>
      <c r="L40" s="414"/>
    </row>
    <row r="41" spans="1:12" ht="54" customHeight="1" x14ac:dyDescent="0.2">
      <c r="A41" s="285">
        <v>33</v>
      </c>
      <c r="B41" s="284" t="s">
        <v>3010</v>
      </c>
      <c r="C41" s="283" t="s">
        <v>478</v>
      </c>
      <c r="D41" s="283">
        <v>50000</v>
      </c>
      <c r="E41" s="291" t="s">
        <v>2595</v>
      </c>
      <c r="F41" s="283" t="s">
        <v>2620</v>
      </c>
      <c r="G41" s="283" t="s">
        <v>2645</v>
      </c>
      <c r="H41" s="290" t="s">
        <v>479</v>
      </c>
      <c r="I41" s="411"/>
      <c r="J41" s="412"/>
      <c r="K41" s="413"/>
      <c r="L41" s="414"/>
    </row>
    <row r="42" spans="1:12" ht="54" customHeight="1" x14ac:dyDescent="0.2">
      <c r="A42" s="292">
        <v>34</v>
      </c>
      <c r="B42" s="284" t="s">
        <v>3010</v>
      </c>
      <c r="C42" s="283" t="s">
        <v>478</v>
      </c>
      <c r="D42" s="283">
        <v>60000</v>
      </c>
      <c r="E42" s="291" t="s">
        <v>2596</v>
      </c>
      <c r="F42" s="283" t="s">
        <v>2621</v>
      </c>
      <c r="G42" s="283" t="s">
        <v>2646</v>
      </c>
      <c r="H42" s="290" t="s">
        <v>479</v>
      </c>
      <c r="I42" s="411"/>
      <c r="J42" s="412"/>
      <c r="K42" s="413"/>
      <c r="L42" s="414"/>
    </row>
    <row r="43" spans="1:12" ht="54" customHeight="1" x14ac:dyDescent="0.2">
      <c r="A43" s="285">
        <v>35</v>
      </c>
      <c r="B43" s="284" t="s">
        <v>3010</v>
      </c>
      <c r="C43" s="283" t="s">
        <v>478</v>
      </c>
      <c r="D43" s="283">
        <v>7000</v>
      </c>
      <c r="E43" s="291" t="s">
        <v>2597</v>
      </c>
      <c r="F43" s="283" t="s">
        <v>2622</v>
      </c>
      <c r="G43" s="283" t="s">
        <v>2647</v>
      </c>
      <c r="H43" s="290" t="s">
        <v>479</v>
      </c>
      <c r="I43" s="411"/>
      <c r="J43" s="412"/>
      <c r="K43" s="413"/>
      <c r="L43" s="414"/>
    </row>
    <row r="44" spans="1:12" ht="54" customHeight="1" x14ac:dyDescent="0.2">
      <c r="A44" s="285">
        <v>36</v>
      </c>
      <c r="B44" s="284" t="s">
        <v>3010</v>
      </c>
      <c r="C44" s="283" t="s">
        <v>478</v>
      </c>
      <c r="D44" s="283">
        <v>20000</v>
      </c>
      <c r="E44" s="291" t="s">
        <v>2598</v>
      </c>
      <c r="F44" s="283" t="s">
        <v>2623</v>
      </c>
      <c r="G44" s="283" t="s">
        <v>2648</v>
      </c>
      <c r="H44" s="290" t="s">
        <v>479</v>
      </c>
      <c r="I44" s="411"/>
      <c r="J44" s="412"/>
      <c r="K44" s="413"/>
      <c r="L44" s="414"/>
    </row>
    <row r="45" spans="1:12" ht="54" customHeight="1" x14ac:dyDescent="0.2">
      <c r="A45" s="292">
        <v>37</v>
      </c>
      <c r="B45" s="284" t="s">
        <v>3010</v>
      </c>
      <c r="C45" s="283" t="s">
        <v>478</v>
      </c>
      <c r="D45" s="283">
        <v>60000</v>
      </c>
      <c r="E45" s="291" t="s">
        <v>2599</v>
      </c>
      <c r="F45" s="283" t="s">
        <v>2624</v>
      </c>
      <c r="G45" s="283" t="s">
        <v>2649</v>
      </c>
      <c r="H45" s="290" t="s">
        <v>479</v>
      </c>
      <c r="I45" s="411"/>
      <c r="J45" s="412"/>
      <c r="K45" s="413"/>
      <c r="L45" s="414"/>
    </row>
    <row r="46" spans="1:12" ht="54" customHeight="1" x14ac:dyDescent="0.2">
      <c r="A46" s="285">
        <v>38</v>
      </c>
      <c r="B46" s="284">
        <v>43871</v>
      </c>
      <c r="C46" s="283" t="s">
        <v>478</v>
      </c>
      <c r="D46" s="283">
        <v>8000</v>
      </c>
      <c r="E46" s="291" t="s">
        <v>2650</v>
      </c>
      <c r="F46" s="283" t="s">
        <v>2667</v>
      </c>
      <c r="G46" s="283" t="s">
        <v>2684</v>
      </c>
      <c r="H46" s="290" t="s">
        <v>479</v>
      </c>
      <c r="I46" s="411"/>
      <c r="J46" s="412"/>
      <c r="K46" s="413"/>
      <c r="L46" s="414"/>
    </row>
    <row r="47" spans="1:12" ht="54" customHeight="1" x14ac:dyDescent="0.2">
      <c r="A47" s="285">
        <v>39</v>
      </c>
      <c r="B47" s="284">
        <v>43871</v>
      </c>
      <c r="C47" s="283" t="s">
        <v>478</v>
      </c>
      <c r="D47" s="283">
        <v>20000</v>
      </c>
      <c r="E47" s="291" t="s">
        <v>2651</v>
      </c>
      <c r="F47" s="283" t="s">
        <v>2668</v>
      </c>
      <c r="G47" s="283" t="s">
        <v>2685</v>
      </c>
      <c r="H47" s="290" t="s">
        <v>479</v>
      </c>
      <c r="I47" s="411"/>
      <c r="J47" s="412"/>
      <c r="K47" s="413"/>
      <c r="L47" s="414"/>
    </row>
    <row r="48" spans="1:12" ht="54" customHeight="1" x14ac:dyDescent="0.2">
      <c r="A48" s="292">
        <v>40</v>
      </c>
      <c r="B48" s="284">
        <v>43871</v>
      </c>
      <c r="C48" s="283" t="s">
        <v>478</v>
      </c>
      <c r="D48" s="283">
        <v>7000</v>
      </c>
      <c r="E48" s="291" t="s">
        <v>2652</v>
      </c>
      <c r="F48" s="283" t="s">
        <v>2669</v>
      </c>
      <c r="G48" s="283" t="s">
        <v>2686</v>
      </c>
      <c r="H48" s="290" t="s">
        <v>479</v>
      </c>
      <c r="I48" s="411"/>
      <c r="J48" s="412"/>
      <c r="K48" s="413"/>
      <c r="L48" s="414"/>
    </row>
    <row r="49" spans="1:12" ht="54" customHeight="1" x14ac:dyDescent="0.2">
      <c r="A49" s="285">
        <v>41</v>
      </c>
      <c r="B49" s="284">
        <v>43871</v>
      </c>
      <c r="C49" s="283" t="s">
        <v>478</v>
      </c>
      <c r="D49" s="283">
        <v>6000</v>
      </c>
      <c r="E49" s="291" t="s">
        <v>2653</v>
      </c>
      <c r="F49" s="283" t="s">
        <v>2670</v>
      </c>
      <c r="G49" s="283" t="s">
        <v>2687</v>
      </c>
      <c r="H49" s="290" t="s">
        <v>479</v>
      </c>
      <c r="I49" s="411"/>
      <c r="J49" s="412"/>
      <c r="K49" s="413"/>
      <c r="L49" s="414"/>
    </row>
    <row r="50" spans="1:12" ht="54" customHeight="1" x14ac:dyDescent="0.2">
      <c r="A50" s="285">
        <v>42</v>
      </c>
      <c r="B50" s="284">
        <v>43840</v>
      </c>
      <c r="C50" s="283" t="s">
        <v>478</v>
      </c>
      <c r="D50" s="283">
        <v>15000</v>
      </c>
      <c r="E50" s="291" t="s">
        <v>2654</v>
      </c>
      <c r="F50" s="283" t="s">
        <v>2671</v>
      </c>
      <c r="G50" s="283" t="s">
        <v>2688</v>
      </c>
      <c r="H50" s="290" t="s">
        <v>479</v>
      </c>
      <c r="I50" s="411"/>
      <c r="J50" s="412"/>
      <c r="K50" s="413"/>
      <c r="L50" s="414"/>
    </row>
    <row r="51" spans="1:12" ht="54" customHeight="1" x14ac:dyDescent="0.2">
      <c r="A51" s="292">
        <v>43</v>
      </c>
      <c r="B51" s="284">
        <v>43840</v>
      </c>
      <c r="C51" s="283" t="s">
        <v>478</v>
      </c>
      <c r="D51" s="283">
        <v>15000</v>
      </c>
      <c r="E51" s="291" t="s">
        <v>2655</v>
      </c>
      <c r="F51" s="283" t="s">
        <v>2672</v>
      </c>
      <c r="G51" s="283" t="s">
        <v>2689</v>
      </c>
      <c r="H51" s="290" t="s">
        <v>479</v>
      </c>
      <c r="I51" s="411"/>
      <c r="J51" s="412"/>
      <c r="K51" s="413"/>
      <c r="L51" s="414"/>
    </row>
    <row r="52" spans="1:12" ht="54" customHeight="1" x14ac:dyDescent="0.2">
      <c r="A52" s="285">
        <v>44</v>
      </c>
      <c r="B52" s="284">
        <v>43840</v>
      </c>
      <c r="C52" s="283" t="s">
        <v>478</v>
      </c>
      <c r="D52" s="283">
        <v>60000</v>
      </c>
      <c r="E52" s="291" t="s">
        <v>2656</v>
      </c>
      <c r="F52" s="283" t="s">
        <v>2673</v>
      </c>
      <c r="G52" s="283" t="s">
        <v>2690</v>
      </c>
      <c r="H52" s="290" t="s">
        <v>479</v>
      </c>
      <c r="I52" s="411"/>
      <c r="J52" s="412"/>
      <c r="K52" s="413"/>
      <c r="L52" s="414"/>
    </row>
    <row r="53" spans="1:12" ht="54" customHeight="1" x14ac:dyDescent="0.2">
      <c r="A53" s="285">
        <v>45</v>
      </c>
      <c r="B53" s="284">
        <v>43840</v>
      </c>
      <c r="C53" s="283" t="s">
        <v>478</v>
      </c>
      <c r="D53" s="283">
        <v>60000</v>
      </c>
      <c r="E53" s="291" t="s">
        <v>2657</v>
      </c>
      <c r="F53" s="283" t="s">
        <v>2674</v>
      </c>
      <c r="G53" s="283" t="s">
        <v>2691</v>
      </c>
      <c r="H53" s="290" t="s">
        <v>479</v>
      </c>
      <c r="I53" s="411"/>
      <c r="J53" s="412"/>
      <c r="K53" s="413"/>
      <c r="L53" s="414"/>
    </row>
    <row r="54" spans="1:12" ht="54" customHeight="1" x14ac:dyDescent="0.2">
      <c r="A54" s="292">
        <v>46</v>
      </c>
      <c r="B54" s="284">
        <v>43840</v>
      </c>
      <c r="C54" s="283" t="s">
        <v>478</v>
      </c>
      <c r="D54" s="283">
        <v>60000</v>
      </c>
      <c r="E54" s="291" t="s">
        <v>2658</v>
      </c>
      <c r="F54" s="283" t="s">
        <v>2675</v>
      </c>
      <c r="G54" s="283" t="s">
        <v>2692</v>
      </c>
      <c r="H54" s="290" t="s">
        <v>479</v>
      </c>
      <c r="I54" s="411"/>
      <c r="J54" s="412"/>
      <c r="K54" s="413"/>
      <c r="L54" s="414"/>
    </row>
    <row r="55" spans="1:12" ht="54" customHeight="1" x14ac:dyDescent="0.2">
      <c r="A55" s="285">
        <v>47</v>
      </c>
      <c r="B55" s="284">
        <v>43840</v>
      </c>
      <c r="C55" s="283" t="s">
        <v>478</v>
      </c>
      <c r="D55" s="283">
        <v>60000</v>
      </c>
      <c r="E55" s="291" t="s">
        <v>2659</v>
      </c>
      <c r="F55" s="283" t="s">
        <v>2676</v>
      </c>
      <c r="G55" s="283" t="s">
        <v>2693</v>
      </c>
      <c r="H55" s="290" t="s">
        <v>479</v>
      </c>
      <c r="I55" s="411"/>
      <c r="J55" s="412"/>
      <c r="K55" s="413"/>
      <c r="L55" s="414"/>
    </row>
    <row r="56" spans="1:12" ht="54" customHeight="1" x14ac:dyDescent="0.2">
      <c r="A56" s="285">
        <v>48</v>
      </c>
      <c r="B56" s="284">
        <v>43840</v>
      </c>
      <c r="C56" s="283" t="s">
        <v>478</v>
      </c>
      <c r="D56" s="283">
        <v>30000</v>
      </c>
      <c r="E56" s="291" t="s">
        <v>2660</v>
      </c>
      <c r="F56" s="283" t="s">
        <v>2677</v>
      </c>
      <c r="G56" s="283" t="s">
        <v>2694</v>
      </c>
      <c r="H56" s="290" t="s">
        <v>479</v>
      </c>
      <c r="I56" s="411"/>
      <c r="J56" s="412"/>
      <c r="K56" s="413"/>
      <c r="L56" s="414"/>
    </row>
    <row r="57" spans="1:12" ht="54" customHeight="1" x14ac:dyDescent="0.2">
      <c r="A57" s="292">
        <v>49</v>
      </c>
      <c r="B57" s="284" t="s">
        <v>3011</v>
      </c>
      <c r="C57" s="283" t="s">
        <v>478</v>
      </c>
      <c r="D57" s="283">
        <v>30000</v>
      </c>
      <c r="E57" s="291" t="s">
        <v>2661</v>
      </c>
      <c r="F57" s="283" t="s">
        <v>2678</v>
      </c>
      <c r="G57" s="283" t="s">
        <v>2695</v>
      </c>
      <c r="H57" s="290" t="s">
        <v>479</v>
      </c>
      <c r="I57" s="411"/>
      <c r="J57" s="412"/>
      <c r="K57" s="413"/>
      <c r="L57" s="414"/>
    </row>
    <row r="58" spans="1:12" ht="54" customHeight="1" x14ac:dyDescent="0.2">
      <c r="A58" s="285">
        <v>50</v>
      </c>
      <c r="B58" s="284" t="s">
        <v>3011</v>
      </c>
      <c r="C58" s="283" t="s">
        <v>478</v>
      </c>
      <c r="D58" s="283">
        <v>9000</v>
      </c>
      <c r="E58" s="291" t="s">
        <v>2662</v>
      </c>
      <c r="F58" s="283" t="s">
        <v>2679</v>
      </c>
      <c r="G58" s="283" t="s">
        <v>2696</v>
      </c>
      <c r="H58" s="290" t="s">
        <v>479</v>
      </c>
      <c r="I58" s="411"/>
      <c r="J58" s="412"/>
      <c r="K58" s="413"/>
      <c r="L58" s="414"/>
    </row>
    <row r="59" spans="1:12" ht="54" customHeight="1" x14ac:dyDescent="0.2">
      <c r="A59" s="285">
        <v>51</v>
      </c>
      <c r="B59" s="284" t="s">
        <v>3011</v>
      </c>
      <c r="C59" s="283" t="s">
        <v>478</v>
      </c>
      <c r="D59" s="283">
        <v>3000</v>
      </c>
      <c r="E59" s="291" t="s">
        <v>2663</v>
      </c>
      <c r="F59" s="283" t="s">
        <v>2680</v>
      </c>
      <c r="G59" s="283" t="s">
        <v>2697</v>
      </c>
      <c r="H59" s="290" t="s">
        <v>479</v>
      </c>
      <c r="I59" s="411"/>
      <c r="J59" s="412"/>
      <c r="K59" s="413"/>
      <c r="L59" s="414"/>
    </row>
    <row r="60" spans="1:12" ht="54" customHeight="1" x14ac:dyDescent="0.2">
      <c r="A60" s="292">
        <v>52</v>
      </c>
      <c r="B60" s="284" t="s">
        <v>3011</v>
      </c>
      <c r="C60" s="283" t="s">
        <v>478</v>
      </c>
      <c r="D60" s="283">
        <v>3500</v>
      </c>
      <c r="E60" s="291" t="s">
        <v>2664</v>
      </c>
      <c r="F60" s="283" t="s">
        <v>2681</v>
      </c>
      <c r="G60" s="283" t="s">
        <v>2698</v>
      </c>
      <c r="H60" s="290" t="s">
        <v>479</v>
      </c>
      <c r="I60" s="411"/>
      <c r="J60" s="412"/>
      <c r="K60" s="413"/>
      <c r="L60" s="414"/>
    </row>
    <row r="61" spans="1:12" ht="54" customHeight="1" x14ac:dyDescent="0.2">
      <c r="A61" s="285">
        <v>53</v>
      </c>
      <c r="B61" s="284" t="s">
        <v>3011</v>
      </c>
      <c r="C61" s="283" t="s">
        <v>478</v>
      </c>
      <c r="D61" s="283">
        <v>5000</v>
      </c>
      <c r="E61" s="291" t="s">
        <v>2665</v>
      </c>
      <c r="F61" s="283" t="s">
        <v>2682</v>
      </c>
      <c r="G61" s="283" t="s">
        <v>2699</v>
      </c>
      <c r="H61" s="290" t="s">
        <v>479</v>
      </c>
      <c r="I61" s="411"/>
      <c r="J61" s="412"/>
      <c r="K61" s="413"/>
      <c r="L61" s="414"/>
    </row>
    <row r="62" spans="1:12" ht="54" customHeight="1" x14ac:dyDescent="0.2">
      <c r="A62" s="285">
        <v>54</v>
      </c>
      <c r="B62" s="284" t="s">
        <v>3011</v>
      </c>
      <c r="C62" s="283" t="s">
        <v>478</v>
      </c>
      <c r="D62" s="283">
        <v>5000</v>
      </c>
      <c r="E62" s="291" t="s">
        <v>2666</v>
      </c>
      <c r="F62" s="283" t="s">
        <v>2683</v>
      </c>
      <c r="G62" s="283" t="s">
        <v>2700</v>
      </c>
      <c r="H62" s="290" t="s">
        <v>479</v>
      </c>
      <c r="I62" s="411"/>
      <c r="J62" s="412"/>
      <c r="K62" s="413"/>
      <c r="L62" s="414"/>
    </row>
    <row r="63" spans="1:12" ht="54" customHeight="1" x14ac:dyDescent="0.2">
      <c r="A63" s="292">
        <v>55</v>
      </c>
      <c r="B63" s="431">
        <v>43871</v>
      </c>
      <c r="C63" s="283" t="s">
        <v>478</v>
      </c>
      <c r="D63" s="283">
        <v>7000</v>
      </c>
      <c r="E63" s="291" t="s">
        <v>2701</v>
      </c>
      <c r="F63" s="432" t="s">
        <v>2702</v>
      </c>
      <c r="G63" s="283" t="s">
        <v>2703</v>
      </c>
      <c r="H63" s="290" t="s">
        <v>193</v>
      </c>
      <c r="I63" s="411"/>
      <c r="J63" s="412"/>
      <c r="K63" s="413"/>
      <c r="L63" s="414"/>
    </row>
    <row r="64" spans="1:12" ht="54" customHeight="1" x14ac:dyDescent="0.2">
      <c r="A64" s="285">
        <v>56</v>
      </c>
      <c r="B64" s="284">
        <v>43992</v>
      </c>
      <c r="C64" s="283" t="s">
        <v>478</v>
      </c>
      <c r="D64" s="283">
        <v>10000</v>
      </c>
      <c r="E64" s="291" t="s">
        <v>2704</v>
      </c>
      <c r="F64" s="283" t="s">
        <v>2713</v>
      </c>
      <c r="G64" s="283" t="s">
        <v>2722</v>
      </c>
      <c r="H64" s="290" t="s">
        <v>479</v>
      </c>
      <c r="I64" s="411"/>
      <c r="J64" s="412"/>
      <c r="K64" s="413"/>
      <c r="L64" s="414"/>
    </row>
    <row r="65" spans="1:12" ht="54" customHeight="1" x14ac:dyDescent="0.2">
      <c r="A65" s="285">
        <v>57</v>
      </c>
      <c r="B65" s="284">
        <v>43992</v>
      </c>
      <c r="C65" s="283" t="s">
        <v>478</v>
      </c>
      <c r="D65" s="283">
        <v>40000</v>
      </c>
      <c r="E65" s="291" t="s">
        <v>2705</v>
      </c>
      <c r="F65" s="283" t="s">
        <v>2714</v>
      </c>
      <c r="G65" s="283" t="s">
        <v>2723</v>
      </c>
      <c r="H65" s="290" t="s">
        <v>479</v>
      </c>
      <c r="I65" s="411"/>
      <c r="J65" s="412"/>
      <c r="K65" s="413"/>
      <c r="L65" s="414"/>
    </row>
    <row r="66" spans="1:12" ht="54" customHeight="1" x14ac:dyDescent="0.2">
      <c r="A66" s="292">
        <v>58</v>
      </c>
      <c r="B66" s="284">
        <v>43992</v>
      </c>
      <c r="C66" s="283" t="s">
        <v>478</v>
      </c>
      <c r="D66" s="283">
        <v>60000</v>
      </c>
      <c r="E66" s="291" t="s">
        <v>2706</v>
      </c>
      <c r="F66" s="283" t="s">
        <v>2715</v>
      </c>
      <c r="G66" s="283" t="s">
        <v>2724</v>
      </c>
      <c r="H66" s="290" t="s">
        <v>479</v>
      </c>
      <c r="I66" s="411"/>
      <c r="J66" s="412"/>
      <c r="K66" s="413"/>
      <c r="L66" s="414"/>
    </row>
    <row r="67" spans="1:12" ht="54" customHeight="1" x14ac:dyDescent="0.2">
      <c r="A67" s="285">
        <v>59</v>
      </c>
      <c r="B67" s="284">
        <v>43992</v>
      </c>
      <c r="C67" s="283" t="s">
        <v>478</v>
      </c>
      <c r="D67" s="283">
        <v>60000</v>
      </c>
      <c r="E67" s="291" t="s">
        <v>2707</v>
      </c>
      <c r="F67" s="283" t="s">
        <v>2716</v>
      </c>
      <c r="G67" s="283" t="s">
        <v>2725</v>
      </c>
      <c r="H67" s="290" t="s">
        <v>479</v>
      </c>
      <c r="I67" s="411"/>
      <c r="J67" s="412"/>
      <c r="K67" s="413"/>
      <c r="L67" s="414"/>
    </row>
    <row r="68" spans="1:12" ht="54" customHeight="1" x14ac:dyDescent="0.2">
      <c r="A68" s="285">
        <v>60</v>
      </c>
      <c r="B68" s="284">
        <v>43961</v>
      </c>
      <c r="C68" s="283" t="s">
        <v>478</v>
      </c>
      <c r="D68" s="283">
        <v>60000</v>
      </c>
      <c r="E68" s="291" t="s">
        <v>2708</v>
      </c>
      <c r="F68" s="283" t="s">
        <v>2717</v>
      </c>
      <c r="G68" s="283" t="s">
        <v>2726</v>
      </c>
      <c r="H68" s="290" t="s">
        <v>479</v>
      </c>
      <c r="I68" s="411"/>
      <c r="J68" s="412"/>
      <c r="K68" s="413"/>
      <c r="L68" s="414"/>
    </row>
    <row r="69" spans="1:12" ht="54" customHeight="1" x14ac:dyDescent="0.2">
      <c r="A69" s="292">
        <v>61</v>
      </c>
      <c r="B69" s="284">
        <v>43961</v>
      </c>
      <c r="C69" s="283" t="s">
        <v>478</v>
      </c>
      <c r="D69" s="283">
        <v>7000</v>
      </c>
      <c r="E69" s="291" t="s">
        <v>2709</v>
      </c>
      <c r="F69" s="283" t="s">
        <v>2718</v>
      </c>
      <c r="G69" s="283" t="s">
        <v>2727</v>
      </c>
      <c r="H69" s="290" t="s">
        <v>479</v>
      </c>
      <c r="I69" s="411"/>
      <c r="J69" s="412"/>
      <c r="K69" s="413"/>
      <c r="L69" s="414"/>
    </row>
    <row r="70" spans="1:12" ht="54" customHeight="1" x14ac:dyDescent="0.2">
      <c r="A70" s="285">
        <v>62</v>
      </c>
      <c r="B70" s="284">
        <v>43961</v>
      </c>
      <c r="C70" s="283" t="s">
        <v>478</v>
      </c>
      <c r="D70" s="283">
        <v>60000</v>
      </c>
      <c r="E70" s="291" t="s">
        <v>2710</v>
      </c>
      <c r="F70" s="283" t="s">
        <v>2719</v>
      </c>
      <c r="G70" s="283" t="s">
        <v>2728</v>
      </c>
      <c r="H70" s="290" t="s">
        <v>479</v>
      </c>
      <c r="I70" s="411"/>
      <c r="J70" s="412"/>
      <c r="K70" s="413"/>
      <c r="L70" s="414"/>
    </row>
    <row r="71" spans="1:12" ht="54" customHeight="1" x14ac:dyDescent="0.2">
      <c r="A71" s="285">
        <v>63</v>
      </c>
      <c r="B71" s="284">
        <v>43961</v>
      </c>
      <c r="C71" s="283" t="s">
        <v>478</v>
      </c>
      <c r="D71" s="283">
        <v>10000</v>
      </c>
      <c r="E71" s="291" t="s">
        <v>2711</v>
      </c>
      <c r="F71" s="283" t="s">
        <v>2720</v>
      </c>
      <c r="G71" s="283" t="s">
        <v>2729</v>
      </c>
      <c r="H71" s="290" t="s">
        <v>479</v>
      </c>
      <c r="I71" s="411"/>
      <c r="J71" s="412"/>
      <c r="K71" s="413"/>
      <c r="L71" s="414"/>
    </row>
    <row r="72" spans="1:12" ht="54" customHeight="1" x14ac:dyDescent="0.2">
      <c r="A72" s="292">
        <v>64</v>
      </c>
      <c r="B72" s="284">
        <v>43961</v>
      </c>
      <c r="C72" s="283" t="s">
        <v>478</v>
      </c>
      <c r="D72" s="283">
        <v>60000</v>
      </c>
      <c r="E72" s="291" t="s">
        <v>2712</v>
      </c>
      <c r="F72" s="283" t="s">
        <v>2721</v>
      </c>
      <c r="G72" s="283" t="s">
        <v>2730</v>
      </c>
      <c r="H72" s="290" t="s">
        <v>479</v>
      </c>
      <c r="I72" s="411"/>
      <c r="J72" s="412"/>
      <c r="K72" s="413"/>
      <c r="L72" s="414"/>
    </row>
    <row r="73" spans="1:12" ht="54" customHeight="1" x14ac:dyDescent="0.2">
      <c r="A73" s="285">
        <v>65</v>
      </c>
      <c r="B73" s="284">
        <v>43840</v>
      </c>
      <c r="C73" s="283" t="s">
        <v>2731</v>
      </c>
      <c r="D73" s="433">
        <v>32174.04</v>
      </c>
      <c r="E73" s="291" t="s">
        <v>2732</v>
      </c>
      <c r="F73" s="434">
        <v>400293589</v>
      </c>
      <c r="G73" s="283"/>
      <c r="H73" s="290"/>
      <c r="I73" s="411"/>
      <c r="J73" s="412" t="s">
        <v>2733</v>
      </c>
      <c r="K73" s="413"/>
      <c r="L73" s="414"/>
    </row>
    <row r="74" spans="1:12" ht="54" customHeight="1" x14ac:dyDescent="0.2">
      <c r="A74" s="285">
        <v>66</v>
      </c>
      <c r="B74" s="284">
        <v>44053</v>
      </c>
      <c r="C74" s="283" t="s">
        <v>478</v>
      </c>
      <c r="D74" s="283">
        <v>45000</v>
      </c>
      <c r="E74" s="291" t="s">
        <v>2734</v>
      </c>
      <c r="F74" s="283" t="s">
        <v>2793</v>
      </c>
      <c r="G74" s="283" t="s">
        <v>2852</v>
      </c>
      <c r="H74" s="290" t="s">
        <v>479</v>
      </c>
      <c r="I74" s="411"/>
      <c r="J74" s="412"/>
      <c r="K74" s="413"/>
      <c r="L74" s="414"/>
    </row>
    <row r="75" spans="1:12" ht="54" customHeight="1" x14ac:dyDescent="0.2">
      <c r="A75" s="292">
        <v>67</v>
      </c>
      <c r="B75" s="284">
        <v>44053</v>
      </c>
      <c r="C75" s="283" t="s">
        <v>478</v>
      </c>
      <c r="D75" s="283">
        <v>40000</v>
      </c>
      <c r="E75" s="291" t="s">
        <v>2735</v>
      </c>
      <c r="F75" s="283" t="s">
        <v>2794</v>
      </c>
      <c r="G75" s="283" t="s">
        <v>2853</v>
      </c>
      <c r="H75" s="290" t="s">
        <v>479</v>
      </c>
      <c r="I75" s="411"/>
      <c r="J75" s="412"/>
      <c r="K75" s="413"/>
      <c r="L75" s="414"/>
    </row>
    <row r="76" spans="1:12" ht="54" customHeight="1" x14ac:dyDescent="0.2">
      <c r="A76" s="285">
        <v>68</v>
      </c>
      <c r="B76" s="284">
        <v>44053</v>
      </c>
      <c r="C76" s="283" t="s">
        <v>478</v>
      </c>
      <c r="D76" s="283">
        <v>7000</v>
      </c>
      <c r="E76" s="291" t="s">
        <v>2736</v>
      </c>
      <c r="F76" s="283" t="s">
        <v>2795</v>
      </c>
      <c r="G76" s="283" t="s">
        <v>2854</v>
      </c>
      <c r="H76" s="290" t="s">
        <v>479</v>
      </c>
      <c r="I76" s="411"/>
      <c r="J76" s="412"/>
      <c r="K76" s="413"/>
      <c r="L76" s="414"/>
    </row>
    <row r="77" spans="1:12" ht="54" customHeight="1" x14ac:dyDescent="0.2">
      <c r="A77" s="285">
        <v>69</v>
      </c>
      <c r="B77" s="284">
        <v>44053</v>
      </c>
      <c r="C77" s="283" t="s">
        <v>478</v>
      </c>
      <c r="D77" s="283">
        <v>35000</v>
      </c>
      <c r="E77" s="291" t="s">
        <v>2737</v>
      </c>
      <c r="F77" s="283" t="s">
        <v>2796</v>
      </c>
      <c r="G77" s="283" t="s">
        <v>2855</v>
      </c>
      <c r="H77" s="290" t="s">
        <v>479</v>
      </c>
      <c r="I77" s="411"/>
      <c r="J77" s="412"/>
      <c r="K77" s="413"/>
      <c r="L77" s="414"/>
    </row>
    <row r="78" spans="1:12" ht="54" customHeight="1" x14ac:dyDescent="0.2">
      <c r="A78" s="292">
        <v>70</v>
      </c>
      <c r="B78" s="284">
        <v>44053</v>
      </c>
      <c r="C78" s="283" t="s">
        <v>478</v>
      </c>
      <c r="D78" s="283">
        <v>5000</v>
      </c>
      <c r="E78" s="291" t="s">
        <v>2738</v>
      </c>
      <c r="F78" s="283" t="s">
        <v>2797</v>
      </c>
      <c r="G78" s="283" t="s">
        <v>2856</v>
      </c>
      <c r="H78" s="290" t="s">
        <v>479</v>
      </c>
      <c r="I78" s="411"/>
      <c r="J78" s="412"/>
      <c r="K78" s="413"/>
      <c r="L78" s="414"/>
    </row>
    <row r="79" spans="1:12" ht="54" customHeight="1" x14ac:dyDescent="0.2">
      <c r="A79" s="285">
        <v>71</v>
      </c>
      <c r="B79" s="284">
        <v>44053</v>
      </c>
      <c r="C79" s="283" t="s">
        <v>478</v>
      </c>
      <c r="D79" s="283">
        <v>30000</v>
      </c>
      <c r="E79" s="291" t="s">
        <v>2739</v>
      </c>
      <c r="F79" s="283" t="s">
        <v>2798</v>
      </c>
      <c r="G79" s="283" t="s">
        <v>2857</v>
      </c>
      <c r="H79" s="290" t="s">
        <v>479</v>
      </c>
      <c r="I79" s="411"/>
      <c r="J79" s="412"/>
      <c r="K79" s="413"/>
      <c r="L79" s="414"/>
    </row>
    <row r="80" spans="1:12" ht="54" customHeight="1" x14ac:dyDescent="0.2">
      <c r="A80" s="285">
        <v>72</v>
      </c>
      <c r="B80" s="284">
        <v>44053</v>
      </c>
      <c r="C80" s="283" t="s">
        <v>478</v>
      </c>
      <c r="D80" s="283">
        <v>7000</v>
      </c>
      <c r="E80" s="291" t="s">
        <v>2740</v>
      </c>
      <c r="F80" s="283" t="s">
        <v>2799</v>
      </c>
      <c r="G80" s="283" t="s">
        <v>2858</v>
      </c>
      <c r="H80" s="290" t="s">
        <v>479</v>
      </c>
      <c r="I80" s="411"/>
      <c r="J80" s="412"/>
      <c r="K80" s="413"/>
      <c r="L80" s="414"/>
    </row>
    <row r="81" spans="1:12" ht="54" customHeight="1" x14ac:dyDescent="0.2">
      <c r="A81" s="292">
        <v>73</v>
      </c>
      <c r="B81" s="284">
        <v>44053</v>
      </c>
      <c r="C81" s="283" t="s">
        <v>478</v>
      </c>
      <c r="D81" s="283">
        <v>7000</v>
      </c>
      <c r="E81" s="291" t="s">
        <v>2741</v>
      </c>
      <c r="F81" s="283" t="s">
        <v>2800</v>
      </c>
      <c r="G81" s="283" t="s">
        <v>2859</v>
      </c>
      <c r="H81" s="290" t="s">
        <v>479</v>
      </c>
      <c r="I81" s="411"/>
      <c r="J81" s="412"/>
      <c r="K81" s="413"/>
      <c r="L81" s="414"/>
    </row>
    <row r="82" spans="1:12" ht="54" customHeight="1" x14ac:dyDescent="0.2">
      <c r="A82" s="285">
        <v>74</v>
      </c>
      <c r="B82" s="284">
        <v>44053</v>
      </c>
      <c r="C82" s="283" t="s">
        <v>478</v>
      </c>
      <c r="D82" s="283">
        <v>10000</v>
      </c>
      <c r="E82" s="291" t="s">
        <v>2742</v>
      </c>
      <c r="F82" s="283" t="s">
        <v>2801</v>
      </c>
      <c r="G82" s="283" t="s">
        <v>2860</v>
      </c>
      <c r="H82" s="290" t="s">
        <v>479</v>
      </c>
      <c r="I82" s="411"/>
      <c r="J82" s="412"/>
      <c r="K82" s="413"/>
      <c r="L82" s="414"/>
    </row>
    <row r="83" spans="1:12" ht="54" customHeight="1" x14ac:dyDescent="0.2">
      <c r="A83" s="285">
        <v>75</v>
      </c>
      <c r="B83" s="284">
        <v>44053</v>
      </c>
      <c r="C83" s="283" t="s">
        <v>478</v>
      </c>
      <c r="D83" s="283">
        <v>60000</v>
      </c>
      <c r="E83" s="291" t="s">
        <v>2743</v>
      </c>
      <c r="F83" s="283" t="s">
        <v>2802</v>
      </c>
      <c r="G83" s="283" t="s">
        <v>2861</v>
      </c>
      <c r="H83" s="290" t="s">
        <v>479</v>
      </c>
      <c r="I83" s="411"/>
      <c r="J83" s="412"/>
      <c r="K83" s="413"/>
      <c r="L83" s="414"/>
    </row>
    <row r="84" spans="1:12" ht="54" customHeight="1" x14ac:dyDescent="0.2">
      <c r="A84" s="292">
        <v>76</v>
      </c>
      <c r="B84" s="284">
        <v>44053</v>
      </c>
      <c r="C84" s="283" t="s">
        <v>478</v>
      </c>
      <c r="D84" s="283">
        <v>40000</v>
      </c>
      <c r="E84" s="291" t="s">
        <v>2744</v>
      </c>
      <c r="F84" s="283" t="s">
        <v>2803</v>
      </c>
      <c r="G84" s="283" t="s">
        <v>2862</v>
      </c>
      <c r="H84" s="290" t="s">
        <v>479</v>
      </c>
      <c r="I84" s="411"/>
      <c r="J84" s="412"/>
      <c r="K84" s="413"/>
      <c r="L84" s="414"/>
    </row>
    <row r="85" spans="1:12" ht="54" customHeight="1" x14ac:dyDescent="0.2">
      <c r="A85" s="285">
        <v>77</v>
      </c>
      <c r="B85" s="284">
        <v>44053</v>
      </c>
      <c r="C85" s="283" t="s">
        <v>478</v>
      </c>
      <c r="D85" s="283">
        <v>5000</v>
      </c>
      <c r="E85" s="291" t="s">
        <v>2745</v>
      </c>
      <c r="F85" s="283" t="s">
        <v>2804</v>
      </c>
      <c r="G85" s="283" t="s">
        <v>2863</v>
      </c>
      <c r="H85" s="290" t="s">
        <v>479</v>
      </c>
      <c r="I85" s="411"/>
      <c r="J85" s="412"/>
      <c r="K85" s="413"/>
      <c r="L85" s="414"/>
    </row>
    <row r="86" spans="1:12" ht="54" customHeight="1" x14ac:dyDescent="0.2">
      <c r="A86" s="285">
        <v>78</v>
      </c>
      <c r="B86" s="284">
        <v>44053</v>
      </c>
      <c r="C86" s="283" t="s">
        <v>478</v>
      </c>
      <c r="D86" s="283">
        <v>5000</v>
      </c>
      <c r="E86" s="291" t="s">
        <v>2746</v>
      </c>
      <c r="F86" s="283" t="s">
        <v>2805</v>
      </c>
      <c r="G86" s="283" t="s">
        <v>2864</v>
      </c>
      <c r="H86" s="290" t="s">
        <v>479</v>
      </c>
      <c r="I86" s="411"/>
      <c r="J86" s="412"/>
      <c r="K86" s="413"/>
      <c r="L86" s="414"/>
    </row>
    <row r="87" spans="1:12" ht="54" customHeight="1" x14ac:dyDescent="0.2">
      <c r="A87" s="292">
        <v>79</v>
      </c>
      <c r="B87" s="284">
        <v>44053</v>
      </c>
      <c r="C87" s="283" t="s">
        <v>478</v>
      </c>
      <c r="D87" s="283">
        <v>15000</v>
      </c>
      <c r="E87" s="291" t="s">
        <v>2747</v>
      </c>
      <c r="F87" s="283" t="s">
        <v>2806</v>
      </c>
      <c r="G87" s="283" t="s">
        <v>2865</v>
      </c>
      <c r="H87" s="290" t="s">
        <v>479</v>
      </c>
      <c r="I87" s="411"/>
      <c r="J87" s="412"/>
      <c r="K87" s="413"/>
      <c r="L87" s="414"/>
    </row>
    <row r="88" spans="1:12" ht="54" customHeight="1" x14ac:dyDescent="0.2">
      <c r="A88" s="285">
        <v>80</v>
      </c>
      <c r="B88" s="284">
        <v>44053</v>
      </c>
      <c r="C88" s="283" t="s">
        <v>478</v>
      </c>
      <c r="D88" s="283">
        <v>5000</v>
      </c>
      <c r="E88" s="291" t="s">
        <v>2748</v>
      </c>
      <c r="F88" s="283" t="s">
        <v>2807</v>
      </c>
      <c r="G88" s="283" t="s">
        <v>2866</v>
      </c>
      <c r="H88" s="290" t="s">
        <v>479</v>
      </c>
      <c r="I88" s="411"/>
      <c r="J88" s="412"/>
      <c r="K88" s="413"/>
      <c r="L88" s="414"/>
    </row>
    <row r="89" spans="1:12" ht="54" customHeight="1" x14ac:dyDescent="0.2">
      <c r="A89" s="285">
        <v>81</v>
      </c>
      <c r="B89" s="284">
        <v>44053</v>
      </c>
      <c r="C89" s="283" t="s">
        <v>478</v>
      </c>
      <c r="D89" s="283">
        <v>50000</v>
      </c>
      <c r="E89" s="291" t="s">
        <v>2749</v>
      </c>
      <c r="F89" s="283" t="s">
        <v>2808</v>
      </c>
      <c r="G89" s="283" t="s">
        <v>2867</v>
      </c>
      <c r="H89" s="290" t="s">
        <v>479</v>
      </c>
      <c r="I89" s="411"/>
      <c r="J89" s="412"/>
      <c r="K89" s="413"/>
      <c r="L89" s="414"/>
    </row>
    <row r="90" spans="1:12" ht="54" customHeight="1" x14ac:dyDescent="0.2">
      <c r="A90" s="292">
        <v>82</v>
      </c>
      <c r="B90" s="284">
        <v>44053</v>
      </c>
      <c r="C90" s="283" t="s">
        <v>478</v>
      </c>
      <c r="D90" s="283">
        <v>10000</v>
      </c>
      <c r="E90" s="291" t="s">
        <v>2750</v>
      </c>
      <c r="F90" s="283" t="s">
        <v>2809</v>
      </c>
      <c r="G90" s="283" t="s">
        <v>2868</v>
      </c>
      <c r="H90" s="290" t="s">
        <v>479</v>
      </c>
      <c r="I90" s="411"/>
      <c r="J90" s="412"/>
      <c r="K90" s="413"/>
      <c r="L90" s="414"/>
    </row>
    <row r="91" spans="1:12" ht="54" customHeight="1" x14ac:dyDescent="0.2">
      <c r="A91" s="285">
        <v>83</v>
      </c>
      <c r="B91" s="284">
        <v>44053</v>
      </c>
      <c r="C91" s="283" t="s">
        <v>478</v>
      </c>
      <c r="D91" s="283">
        <v>10000</v>
      </c>
      <c r="E91" s="291" t="s">
        <v>2751</v>
      </c>
      <c r="F91" s="283" t="s">
        <v>2810</v>
      </c>
      <c r="G91" s="283" t="s">
        <v>2869</v>
      </c>
      <c r="H91" s="290" t="s">
        <v>479</v>
      </c>
      <c r="I91" s="411"/>
      <c r="J91" s="412"/>
      <c r="K91" s="413"/>
      <c r="L91" s="414"/>
    </row>
    <row r="92" spans="1:12" ht="54" customHeight="1" x14ac:dyDescent="0.2">
      <c r="A92" s="285">
        <v>84</v>
      </c>
      <c r="B92" s="284">
        <v>44053</v>
      </c>
      <c r="C92" s="283" t="s">
        <v>478</v>
      </c>
      <c r="D92" s="283">
        <v>7000</v>
      </c>
      <c r="E92" s="291" t="s">
        <v>2752</v>
      </c>
      <c r="F92" s="283" t="s">
        <v>2811</v>
      </c>
      <c r="G92" s="283" t="s">
        <v>2870</v>
      </c>
      <c r="H92" s="290" t="s">
        <v>479</v>
      </c>
      <c r="I92" s="411"/>
      <c r="J92" s="412"/>
      <c r="K92" s="413"/>
      <c r="L92" s="414"/>
    </row>
    <row r="93" spans="1:12" ht="54" customHeight="1" x14ac:dyDescent="0.2">
      <c r="A93" s="292">
        <v>85</v>
      </c>
      <c r="B93" s="284">
        <v>44053</v>
      </c>
      <c r="C93" s="283" t="s">
        <v>478</v>
      </c>
      <c r="D93" s="283">
        <v>15480</v>
      </c>
      <c r="E93" s="291" t="s">
        <v>2753</v>
      </c>
      <c r="F93" s="283" t="s">
        <v>2812</v>
      </c>
      <c r="G93" s="283" t="s">
        <v>2871</v>
      </c>
      <c r="H93" s="290" t="s">
        <v>479</v>
      </c>
      <c r="I93" s="411"/>
      <c r="J93" s="412"/>
      <c r="K93" s="413"/>
      <c r="L93" s="414"/>
    </row>
    <row r="94" spans="1:12" ht="54" customHeight="1" x14ac:dyDescent="0.2">
      <c r="A94" s="285">
        <v>86</v>
      </c>
      <c r="B94" s="284">
        <v>44053</v>
      </c>
      <c r="C94" s="283" t="s">
        <v>478</v>
      </c>
      <c r="D94" s="283">
        <v>7000</v>
      </c>
      <c r="E94" s="291" t="s">
        <v>2754</v>
      </c>
      <c r="F94" s="283" t="s">
        <v>2813</v>
      </c>
      <c r="G94" s="283" t="s">
        <v>2872</v>
      </c>
      <c r="H94" s="290" t="s">
        <v>479</v>
      </c>
      <c r="I94" s="411"/>
      <c r="J94" s="412"/>
      <c r="K94" s="413"/>
      <c r="L94" s="414"/>
    </row>
    <row r="95" spans="1:12" ht="54" customHeight="1" x14ac:dyDescent="0.2">
      <c r="A95" s="285">
        <v>87</v>
      </c>
      <c r="B95" s="284">
        <v>44053</v>
      </c>
      <c r="C95" s="283" t="s">
        <v>478</v>
      </c>
      <c r="D95" s="283">
        <v>30000</v>
      </c>
      <c r="E95" s="291" t="s">
        <v>2755</v>
      </c>
      <c r="F95" s="283" t="s">
        <v>2814</v>
      </c>
      <c r="G95" s="283" t="s">
        <v>2873</v>
      </c>
      <c r="H95" s="290" t="s">
        <v>479</v>
      </c>
      <c r="I95" s="411"/>
      <c r="J95" s="412"/>
      <c r="K95" s="413"/>
      <c r="L95" s="414"/>
    </row>
    <row r="96" spans="1:12" ht="54" customHeight="1" x14ac:dyDescent="0.2">
      <c r="A96" s="292">
        <v>88</v>
      </c>
      <c r="B96" s="284">
        <v>44053</v>
      </c>
      <c r="C96" s="283" t="s">
        <v>478</v>
      </c>
      <c r="D96" s="283">
        <v>7000</v>
      </c>
      <c r="E96" s="291" t="s">
        <v>2756</v>
      </c>
      <c r="F96" s="283" t="s">
        <v>2815</v>
      </c>
      <c r="G96" s="283" t="s">
        <v>2874</v>
      </c>
      <c r="H96" s="290" t="s">
        <v>479</v>
      </c>
      <c r="I96" s="411"/>
      <c r="J96" s="412"/>
      <c r="K96" s="413"/>
      <c r="L96" s="414"/>
    </row>
    <row r="97" spans="1:12" ht="54" customHeight="1" x14ac:dyDescent="0.2">
      <c r="A97" s="285">
        <v>89</v>
      </c>
      <c r="B97" s="284">
        <v>44053</v>
      </c>
      <c r="C97" s="283" t="s">
        <v>478</v>
      </c>
      <c r="D97" s="283">
        <v>15000</v>
      </c>
      <c r="E97" s="291" t="s">
        <v>2757</v>
      </c>
      <c r="F97" s="283" t="s">
        <v>2816</v>
      </c>
      <c r="G97" s="283" t="s">
        <v>2875</v>
      </c>
      <c r="H97" s="290" t="s">
        <v>479</v>
      </c>
      <c r="I97" s="411"/>
      <c r="J97" s="412"/>
      <c r="K97" s="413"/>
      <c r="L97" s="414"/>
    </row>
    <row r="98" spans="1:12" ht="54" customHeight="1" x14ac:dyDescent="0.2">
      <c r="A98" s="285">
        <v>90</v>
      </c>
      <c r="B98" s="284">
        <v>44053</v>
      </c>
      <c r="C98" s="283" t="s">
        <v>478</v>
      </c>
      <c r="D98" s="283">
        <v>50000</v>
      </c>
      <c r="E98" s="291" t="s">
        <v>2758</v>
      </c>
      <c r="F98" s="283" t="s">
        <v>2817</v>
      </c>
      <c r="G98" s="283" t="s">
        <v>2876</v>
      </c>
      <c r="H98" s="290" t="s">
        <v>479</v>
      </c>
      <c r="I98" s="411"/>
      <c r="J98" s="412"/>
      <c r="K98" s="413"/>
      <c r="L98" s="414"/>
    </row>
    <row r="99" spans="1:12" ht="54" customHeight="1" x14ac:dyDescent="0.2">
      <c r="A99" s="292">
        <v>91</v>
      </c>
      <c r="B99" s="284">
        <v>44053</v>
      </c>
      <c r="C99" s="283" t="s">
        <v>478</v>
      </c>
      <c r="D99" s="283">
        <v>40000</v>
      </c>
      <c r="E99" s="291" t="s">
        <v>2759</v>
      </c>
      <c r="F99" s="283" t="s">
        <v>2818</v>
      </c>
      <c r="G99" s="283" t="s">
        <v>2877</v>
      </c>
      <c r="H99" s="290" t="s">
        <v>479</v>
      </c>
      <c r="I99" s="411"/>
      <c r="J99" s="412"/>
      <c r="K99" s="413"/>
      <c r="L99" s="414"/>
    </row>
    <row r="100" spans="1:12" ht="54" customHeight="1" x14ac:dyDescent="0.2">
      <c r="A100" s="285">
        <v>92</v>
      </c>
      <c r="B100" s="284">
        <v>44053</v>
      </c>
      <c r="C100" s="283" t="s">
        <v>478</v>
      </c>
      <c r="D100" s="283">
        <v>10000</v>
      </c>
      <c r="E100" s="291" t="s">
        <v>2760</v>
      </c>
      <c r="F100" s="283" t="s">
        <v>2819</v>
      </c>
      <c r="G100" s="283" t="s">
        <v>2878</v>
      </c>
      <c r="H100" s="290" t="s">
        <v>479</v>
      </c>
      <c r="I100" s="411"/>
      <c r="J100" s="412"/>
      <c r="K100" s="413"/>
      <c r="L100" s="414"/>
    </row>
    <row r="101" spans="1:12" ht="54" customHeight="1" x14ac:dyDescent="0.2">
      <c r="A101" s="285">
        <v>93</v>
      </c>
      <c r="B101" s="284">
        <v>44053</v>
      </c>
      <c r="C101" s="283" t="s">
        <v>478</v>
      </c>
      <c r="D101" s="283">
        <v>40000</v>
      </c>
      <c r="E101" s="291" t="s">
        <v>2761</v>
      </c>
      <c r="F101" s="283" t="s">
        <v>2820</v>
      </c>
      <c r="G101" s="283" t="s">
        <v>2879</v>
      </c>
      <c r="H101" s="290" t="s">
        <v>479</v>
      </c>
      <c r="I101" s="411"/>
      <c r="J101" s="412"/>
      <c r="K101" s="413"/>
      <c r="L101" s="414"/>
    </row>
    <row r="102" spans="1:12" ht="54" customHeight="1" x14ac:dyDescent="0.2">
      <c r="A102" s="292">
        <v>94</v>
      </c>
      <c r="B102" s="284">
        <v>44053</v>
      </c>
      <c r="C102" s="283" t="s">
        <v>478</v>
      </c>
      <c r="D102" s="283">
        <v>8000</v>
      </c>
      <c r="E102" s="291" t="s">
        <v>2762</v>
      </c>
      <c r="F102" s="283" t="s">
        <v>2821</v>
      </c>
      <c r="G102" s="283" t="s">
        <v>2880</v>
      </c>
      <c r="H102" s="290" t="s">
        <v>479</v>
      </c>
      <c r="I102" s="411"/>
      <c r="J102" s="412"/>
      <c r="K102" s="413"/>
      <c r="L102" s="414"/>
    </row>
    <row r="103" spans="1:12" ht="54" customHeight="1" x14ac:dyDescent="0.2">
      <c r="A103" s="285">
        <v>95</v>
      </c>
      <c r="B103" s="284">
        <v>44053</v>
      </c>
      <c r="C103" s="283" t="s">
        <v>478</v>
      </c>
      <c r="D103" s="283">
        <v>5000</v>
      </c>
      <c r="E103" s="291" t="s">
        <v>2763</v>
      </c>
      <c r="F103" s="283" t="s">
        <v>2822</v>
      </c>
      <c r="G103" s="283" t="s">
        <v>2881</v>
      </c>
      <c r="H103" s="290" t="s">
        <v>479</v>
      </c>
      <c r="I103" s="411"/>
      <c r="J103" s="412"/>
      <c r="K103" s="413"/>
      <c r="L103" s="414"/>
    </row>
    <row r="104" spans="1:12" ht="54" customHeight="1" x14ac:dyDescent="0.2">
      <c r="A104" s="285">
        <v>96</v>
      </c>
      <c r="B104" s="284">
        <v>44053</v>
      </c>
      <c r="C104" s="283" t="s">
        <v>478</v>
      </c>
      <c r="D104" s="283">
        <v>60000</v>
      </c>
      <c r="E104" s="291" t="s">
        <v>2764</v>
      </c>
      <c r="F104" s="283" t="s">
        <v>2823</v>
      </c>
      <c r="G104" s="283" t="s">
        <v>2882</v>
      </c>
      <c r="H104" s="290" t="s">
        <v>479</v>
      </c>
      <c r="I104" s="411"/>
      <c r="J104" s="412"/>
      <c r="K104" s="413"/>
      <c r="L104" s="414"/>
    </row>
    <row r="105" spans="1:12" ht="54" customHeight="1" x14ac:dyDescent="0.2">
      <c r="A105" s="292">
        <v>97</v>
      </c>
      <c r="B105" s="284">
        <v>44053</v>
      </c>
      <c r="C105" s="283" t="s">
        <v>478</v>
      </c>
      <c r="D105" s="283">
        <v>20000</v>
      </c>
      <c r="E105" s="291" t="s">
        <v>2765</v>
      </c>
      <c r="F105" s="283" t="s">
        <v>2824</v>
      </c>
      <c r="G105" s="283" t="s">
        <v>2883</v>
      </c>
      <c r="H105" s="290" t="s">
        <v>479</v>
      </c>
      <c r="I105" s="411"/>
      <c r="J105" s="412"/>
      <c r="K105" s="413"/>
      <c r="L105" s="414"/>
    </row>
    <row r="106" spans="1:12" ht="54" customHeight="1" x14ac:dyDescent="0.2">
      <c r="A106" s="285">
        <v>98</v>
      </c>
      <c r="B106" s="284">
        <v>44053</v>
      </c>
      <c r="C106" s="283" t="s">
        <v>478</v>
      </c>
      <c r="D106" s="283">
        <v>30000</v>
      </c>
      <c r="E106" s="291" t="s">
        <v>2766</v>
      </c>
      <c r="F106" s="283" t="s">
        <v>2825</v>
      </c>
      <c r="G106" s="283" t="s">
        <v>2884</v>
      </c>
      <c r="H106" s="290" t="s">
        <v>479</v>
      </c>
      <c r="I106" s="411"/>
      <c r="J106" s="412"/>
      <c r="K106" s="413"/>
      <c r="L106" s="414"/>
    </row>
    <row r="107" spans="1:12" ht="54" customHeight="1" x14ac:dyDescent="0.2">
      <c r="A107" s="285">
        <v>99</v>
      </c>
      <c r="B107" s="284">
        <v>44053</v>
      </c>
      <c r="C107" s="283" t="s">
        <v>478</v>
      </c>
      <c r="D107" s="283">
        <v>15000</v>
      </c>
      <c r="E107" s="291" t="s">
        <v>2767</v>
      </c>
      <c r="F107" s="283" t="s">
        <v>2826</v>
      </c>
      <c r="G107" s="283" t="s">
        <v>2885</v>
      </c>
      <c r="H107" s="290" t="s">
        <v>479</v>
      </c>
      <c r="I107" s="411"/>
      <c r="J107" s="412"/>
      <c r="K107" s="413"/>
      <c r="L107" s="414"/>
    </row>
    <row r="108" spans="1:12" ht="54" customHeight="1" x14ac:dyDescent="0.2">
      <c r="A108" s="292">
        <v>100</v>
      </c>
      <c r="B108" s="284">
        <v>44053</v>
      </c>
      <c r="C108" s="283" t="s">
        <v>478</v>
      </c>
      <c r="D108" s="283">
        <v>60000</v>
      </c>
      <c r="E108" s="291" t="s">
        <v>2768</v>
      </c>
      <c r="F108" s="283" t="s">
        <v>2827</v>
      </c>
      <c r="G108" s="283" t="s">
        <v>2886</v>
      </c>
      <c r="H108" s="290" t="s">
        <v>479</v>
      </c>
      <c r="I108" s="411"/>
      <c r="J108" s="412"/>
      <c r="K108" s="413"/>
      <c r="L108" s="414"/>
    </row>
    <row r="109" spans="1:12" ht="54" customHeight="1" x14ac:dyDescent="0.2">
      <c r="A109" s="285">
        <v>101</v>
      </c>
      <c r="B109" s="284">
        <v>44053</v>
      </c>
      <c r="C109" s="283" t="s">
        <v>478</v>
      </c>
      <c r="D109" s="283">
        <v>5000</v>
      </c>
      <c r="E109" s="291" t="s">
        <v>2769</v>
      </c>
      <c r="F109" s="283" t="s">
        <v>2828</v>
      </c>
      <c r="G109" s="283" t="s">
        <v>2887</v>
      </c>
      <c r="H109" s="290" t="s">
        <v>479</v>
      </c>
      <c r="I109" s="411"/>
      <c r="J109" s="412"/>
      <c r="K109" s="413"/>
      <c r="L109" s="414"/>
    </row>
    <row r="110" spans="1:12" ht="54" customHeight="1" x14ac:dyDescent="0.2">
      <c r="A110" s="285">
        <v>102</v>
      </c>
      <c r="B110" s="284">
        <v>44022</v>
      </c>
      <c r="C110" s="283" t="s">
        <v>478</v>
      </c>
      <c r="D110" s="283">
        <v>7000</v>
      </c>
      <c r="E110" s="291" t="s">
        <v>2770</v>
      </c>
      <c r="F110" s="283" t="s">
        <v>2829</v>
      </c>
      <c r="G110" s="283" t="s">
        <v>2888</v>
      </c>
      <c r="H110" s="290" t="s">
        <v>479</v>
      </c>
      <c r="I110" s="411"/>
      <c r="J110" s="412"/>
      <c r="K110" s="413"/>
      <c r="L110" s="414"/>
    </row>
    <row r="111" spans="1:12" ht="54" customHeight="1" x14ac:dyDescent="0.2">
      <c r="A111" s="292">
        <v>103</v>
      </c>
      <c r="B111" s="284">
        <v>44022</v>
      </c>
      <c r="C111" s="283" t="s">
        <v>478</v>
      </c>
      <c r="D111" s="283">
        <v>7000</v>
      </c>
      <c r="E111" s="291" t="s">
        <v>2771</v>
      </c>
      <c r="F111" s="283" t="s">
        <v>2830</v>
      </c>
      <c r="G111" s="283" t="s">
        <v>2889</v>
      </c>
      <c r="H111" s="290" t="s">
        <v>479</v>
      </c>
      <c r="I111" s="411"/>
      <c r="J111" s="412"/>
      <c r="K111" s="413"/>
      <c r="L111" s="414"/>
    </row>
    <row r="112" spans="1:12" ht="54" customHeight="1" x14ac:dyDescent="0.2">
      <c r="A112" s="285">
        <v>104</v>
      </c>
      <c r="B112" s="284">
        <v>44022</v>
      </c>
      <c r="C112" s="283" t="s">
        <v>478</v>
      </c>
      <c r="D112" s="283">
        <v>5000</v>
      </c>
      <c r="E112" s="291" t="s">
        <v>2772</v>
      </c>
      <c r="F112" s="283" t="s">
        <v>2831</v>
      </c>
      <c r="G112" s="283" t="s">
        <v>2890</v>
      </c>
      <c r="H112" s="290" t="s">
        <v>479</v>
      </c>
      <c r="I112" s="411"/>
      <c r="J112" s="412"/>
      <c r="K112" s="413"/>
      <c r="L112" s="414"/>
    </row>
    <row r="113" spans="1:12" ht="54" customHeight="1" x14ac:dyDescent="0.2">
      <c r="A113" s="285">
        <v>105</v>
      </c>
      <c r="B113" s="284">
        <v>44022</v>
      </c>
      <c r="C113" s="283" t="s">
        <v>478</v>
      </c>
      <c r="D113" s="283">
        <v>10000</v>
      </c>
      <c r="E113" s="291" t="s">
        <v>2773</v>
      </c>
      <c r="F113" s="283" t="s">
        <v>2832</v>
      </c>
      <c r="G113" s="283" t="s">
        <v>2891</v>
      </c>
      <c r="H113" s="290" t="s">
        <v>479</v>
      </c>
      <c r="I113" s="411"/>
      <c r="J113" s="412"/>
      <c r="K113" s="413"/>
      <c r="L113" s="414"/>
    </row>
    <row r="114" spans="1:12" ht="54" customHeight="1" x14ac:dyDescent="0.2">
      <c r="A114" s="292">
        <v>106</v>
      </c>
      <c r="B114" s="284">
        <v>44022</v>
      </c>
      <c r="C114" s="283" t="s">
        <v>478</v>
      </c>
      <c r="D114" s="283">
        <v>7000</v>
      </c>
      <c r="E114" s="291" t="s">
        <v>2774</v>
      </c>
      <c r="F114" s="283" t="s">
        <v>2833</v>
      </c>
      <c r="G114" s="283" t="s">
        <v>2892</v>
      </c>
      <c r="H114" s="290" t="s">
        <v>479</v>
      </c>
      <c r="I114" s="411"/>
      <c r="J114" s="412"/>
      <c r="K114" s="413"/>
      <c r="L114" s="414"/>
    </row>
    <row r="115" spans="1:12" ht="54" customHeight="1" x14ac:dyDescent="0.2">
      <c r="A115" s="285">
        <v>107</v>
      </c>
      <c r="B115" s="284">
        <v>44022</v>
      </c>
      <c r="C115" s="283" t="s">
        <v>478</v>
      </c>
      <c r="D115" s="283">
        <v>5000</v>
      </c>
      <c r="E115" s="291" t="s">
        <v>2775</v>
      </c>
      <c r="F115" s="283" t="s">
        <v>2834</v>
      </c>
      <c r="G115" s="283" t="s">
        <v>2893</v>
      </c>
      <c r="H115" s="290" t="s">
        <v>479</v>
      </c>
      <c r="I115" s="411"/>
      <c r="J115" s="412"/>
      <c r="K115" s="413"/>
      <c r="L115" s="414"/>
    </row>
    <row r="116" spans="1:12" ht="54" customHeight="1" x14ac:dyDescent="0.2">
      <c r="A116" s="285">
        <v>108</v>
      </c>
      <c r="B116" s="284">
        <v>44022</v>
      </c>
      <c r="C116" s="283" t="s">
        <v>478</v>
      </c>
      <c r="D116" s="283">
        <v>5000</v>
      </c>
      <c r="E116" s="291" t="s">
        <v>2776</v>
      </c>
      <c r="F116" s="283" t="s">
        <v>2835</v>
      </c>
      <c r="G116" s="283" t="s">
        <v>2894</v>
      </c>
      <c r="H116" s="290" t="s">
        <v>479</v>
      </c>
      <c r="I116" s="411"/>
      <c r="J116" s="412"/>
      <c r="K116" s="413"/>
      <c r="L116" s="414"/>
    </row>
    <row r="117" spans="1:12" ht="54" customHeight="1" x14ac:dyDescent="0.2">
      <c r="A117" s="292">
        <v>109</v>
      </c>
      <c r="B117" s="284">
        <v>44022</v>
      </c>
      <c r="C117" s="283" t="s">
        <v>478</v>
      </c>
      <c r="D117" s="283">
        <v>60000</v>
      </c>
      <c r="E117" s="291" t="s">
        <v>2777</v>
      </c>
      <c r="F117" s="283" t="s">
        <v>2836</v>
      </c>
      <c r="G117" s="283" t="s">
        <v>2895</v>
      </c>
      <c r="H117" s="290" t="s">
        <v>479</v>
      </c>
      <c r="I117" s="411"/>
      <c r="J117" s="412"/>
      <c r="K117" s="413"/>
      <c r="L117" s="414"/>
    </row>
    <row r="118" spans="1:12" ht="54" customHeight="1" x14ac:dyDescent="0.2">
      <c r="A118" s="285">
        <v>110</v>
      </c>
      <c r="B118" s="284">
        <v>44022</v>
      </c>
      <c r="C118" s="283" t="s">
        <v>478</v>
      </c>
      <c r="D118" s="283">
        <v>60000</v>
      </c>
      <c r="E118" s="291" t="s">
        <v>2778</v>
      </c>
      <c r="F118" s="283" t="s">
        <v>2837</v>
      </c>
      <c r="G118" s="283" t="s">
        <v>2896</v>
      </c>
      <c r="H118" s="290" t="s">
        <v>479</v>
      </c>
      <c r="I118" s="411"/>
      <c r="J118" s="412"/>
      <c r="K118" s="413"/>
      <c r="L118" s="414"/>
    </row>
    <row r="119" spans="1:12" ht="54" customHeight="1" x14ac:dyDescent="0.2">
      <c r="A119" s="285">
        <v>111</v>
      </c>
      <c r="B119" s="284">
        <v>44022</v>
      </c>
      <c r="C119" s="283" t="s">
        <v>478</v>
      </c>
      <c r="D119" s="283">
        <v>10000</v>
      </c>
      <c r="E119" s="291" t="s">
        <v>2779</v>
      </c>
      <c r="F119" s="283" t="s">
        <v>2838</v>
      </c>
      <c r="G119" s="283" t="s">
        <v>2897</v>
      </c>
      <c r="H119" s="290" t="s">
        <v>479</v>
      </c>
      <c r="I119" s="411"/>
      <c r="J119" s="412"/>
      <c r="K119" s="413"/>
      <c r="L119" s="414"/>
    </row>
    <row r="120" spans="1:12" ht="54" customHeight="1" x14ac:dyDescent="0.2">
      <c r="A120" s="292">
        <v>112</v>
      </c>
      <c r="B120" s="284">
        <v>44022</v>
      </c>
      <c r="C120" s="283" t="s">
        <v>478</v>
      </c>
      <c r="D120" s="283">
        <v>45000</v>
      </c>
      <c r="E120" s="291" t="s">
        <v>2780</v>
      </c>
      <c r="F120" s="283" t="s">
        <v>2839</v>
      </c>
      <c r="G120" s="283" t="s">
        <v>2898</v>
      </c>
      <c r="H120" s="290" t="s">
        <v>479</v>
      </c>
      <c r="I120" s="411"/>
      <c r="J120" s="412"/>
      <c r="K120" s="413"/>
      <c r="L120" s="414"/>
    </row>
    <row r="121" spans="1:12" ht="54" customHeight="1" x14ac:dyDescent="0.2">
      <c r="A121" s="285">
        <v>113</v>
      </c>
      <c r="B121" s="284">
        <v>44022</v>
      </c>
      <c r="C121" s="283" t="s">
        <v>478</v>
      </c>
      <c r="D121" s="283">
        <v>60000</v>
      </c>
      <c r="E121" s="291" t="s">
        <v>2781</v>
      </c>
      <c r="F121" s="283" t="s">
        <v>2840</v>
      </c>
      <c r="G121" s="283" t="s">
        <v>2899</v>
      </c>
      <c r="H121" s="290" t="s">
        <v>479</v>
      </c>
      <c r="I121" s="411"/>
      <c r="J121" s="412"/>
      <c r="K121" s="413"/>
      <c r="L121" s="414"/>
    </row>
    <row r="122" spans="1:12" ht="54" customHeight="1" x14ac:dyDescent="0.2">
      <c r="A122" s="285">
        <v>114</v>
      </c>
      <c r="B122" s="284">
        <v>44022</v>
      </c>
      <c r="C122" s="283" t="s">
        <v>478</v>
      </c>
      <c r="D122" s="283">
        <v>50000</v>
      </c>
      <c r="E122" s="291" t="s">
        <v>2782</v>
      </c>
      <c r="F122" s="283" t="s">
        <v>2841</v>
      </c>
      <c r="G122" s="283" t="s">
        <v>2900</v>
      </c>
      <c r="H122" s="290" t="s">
        <v>479</v>
      </c>
      <c r="I122" s="411"/>
      <c r="J122" s="412"/>
      <c r="K122" s="413"/>
      <c r="L122" s="414"/>
    </row>
    <row r="123" spans="1:12" ht="54" customHeight="1" x14ac:dyDescent="0.2">
      <c r="A123" s="292">
        <v>115</v>
      </c>
      <c r="B123" s="284">
        <v>44022</v>
      </c>
      <c r="C123" s="283" t="s">
        <v>478</v>
      </c>
      <c r="D123" s="283">
        <v>15000</v>
      </c>
      <c r="E123" s="291" t="s">
        <v>2783</v>
      </c>
      <c r="F123" s="283" t="s">
        <v>2842</v>
      </c>
      <c r="G123" s="283" t="s">
        <v>2901</v>
      </c>
      <c r="H123" s="290" t="s">
        <v>479</v>
      </c>
      <c r="I123" s="411"/>
      <c r="J123" s="412"/>
      <c r="K123" s="413"/>
      <c r="L123" s="414"/>
    </row>
    <row r="124" spans="1:12" ht="54" customHeight="1" x14ac:dyDescent="0.2">
      <c r="A124" s="285">
        <v>116</v>
      </c>
      <c r="B124" s="284">
        <v>44022</v>
      </c>
      <c r="C124" s="283" t="s">
        <v>478</v>
      </c>
      <c r="D124" s="283">
        <v>20000</v>
      </c>
      <c r="E124" s="291" t="s">
        <v>2784</v>
      </c>
      <c r="F124" s="283" t="s">
        <v>2843</v>
      </c>
      <c r="G124" s="283" t="s">
        <v>2902</v>
      </c>
      <c r="H124" s="290" t="s">
        <v>479</v>
      </c>
      <c r="I124" s="411"/>
      <c r="J124" s="412"/>
      <c r="K124" s="413"/>
      <c r="L124" s="414"/>
    </row>
    <row r="125" spans="1:12" ht="54" customHeight="1" x14ac:dyDescent="0.2">
      <c r="A125" s="285">
        <v>117</v>
      </c>
      <c r="B125" s="284">
        <v>44022</v>
      </c>
      <c r="C125" s="283" t="s">
        <v>478</v>
      </c>
      <c r="D125" s="283">
        <v>60000</v>
      </c>
      <c r="E125" s="291" t="s">
        <v>2785</v>
      </c>
      <c r="F125" s="283" t="s">
        <v>2844</v>
      </c>
      <c r="G125" s="283" t="s">
        <v>2903</v>
      </c>
      <c r="H125" s="290" t="s">
        <v>479</v>
      </c>
      <c r="I125" s="411"/>
      <c r="J125" s="412"/>
      <c r="K125" s="413"/>
      <c r="L125" s="414"/>
    </row>
    <row r="126" spans="1:12" ht="54" customHeight="1" x14ac:dyDescent="0.2">
      <c r="A126" s="292">
        <v>118</v>
      </c>
      <c r="B126" s="284">
        <v>44022</v>
      </c>
      <c r="C126" s="283" t="s">
        <v>478</v>
      </c>
      <c r="D126" s="283">
        <v>5000</v>
      </c>
      <c r="E126" s="291" t="s">
        <v>2786</v>
      </c>
      <c r="F126" s="283" t="s">
        <v>2845</v>
      </c>
      <c r="G126" s="283" t="s">
        <v>2904</v>
      </c>
      <c r="H126" s="290" t="s">
        <v>479</v>
      </c>
      <c r="I126" s="411"/>
      <c r="J126" s="412"/>
      <c r="K126" s="413"/>
      <c r="L126" s="414"/>
    </row>
    <row r="127" spans="1:12" ht="54" customHeight="1" x14ac:dyDescent="0.2">
      <c r="A127" s="285">
        <v>119</v>
      </c>
      <c r="B127" s="284">
        <v>44022</v>
      </c>
      <c r="C127" s="283" t="s">
        <v>478</v>
      </c>
      <c r="D127" s="283">
        <v>10000</v>
      </c>
      <c r="E127" s="291" t="s">
        <v>2787</v>
      </c>
      <c r="F127" s="283" t="s">
        <v>2846</v>
      </c>
      <c r="G127" s="283" t="s">
        <v>2905</v>
      </c>
      <c r="H127" s="290" t="s">
        <v>479</v>
      </c>
      <c r="I127" s="411"/>
      <c r="J127" s="412"/>
      <c r="K127" s="413"/>
      <c r="L127" s="414"/>
    </row>
    <row r="128" spans="1:12" ht="54" customHeight="1" x14ac:dyDescent="0.2">
      <c r="A128" s="285">
        <v>120</v>
      </c>
      <c r="B128" s="284">
        <v>44022</v>
      </c>
      <c r="C128" s="283" t="s">
        <v>478</v>
      </c>
      <c r="D128" s="283">
        <v>8000</v>
      </c>
      <c r="E128" s="291" t="s">
        <v>2788</v>
      </c>
      <c r="F128" s="283" t="s">
        <v>2847</v>
      </c>
      <c r="G128" s="283" t="s">
        <v>2906</v>
      </c>
      <c r="H128" s="290" t="s">
        <v>479</v>
      </c>
      <c r="I128" s="411"/>
      <c r="J128" s="412"/>
      <c r="K128" s="413"/>
      <c r="L128" s="414"/>
    </row>
    <row r="129" spans="1:12" ht="54" customHeight="1" x14ac:dyDescent="0.2">
      <c r="A129" s="292">
        <v>121</v>
      </c>
      <c r="B129" s="284">
        <v>44022</v>
      </c>
      <c r="C129" s="283" t="s">
        <v>478</v>
      </c>
      <c r="D129" s="283">
        <v>40000</v>
      </c>
      <c r="E129" s="291" t="s">
        <v>2789</v>
      </c>
      <c r="F129" s="283" t="s">
        <v>2848</v>
      </c>
      <c r="G129" s="283" t="s">
        <v>2907</v>
      </c>
      <c r="H129" s="290" t="s">
        <v>479</v>
      </c>
      <c r="I129" s="411"/>
      <c r="J129" s="412"/>
      <c r="K129" s="413"/>
      <c r="L129" s="414"/>
    </row>
    <row r="130" spans="1:12" ht="54" customHeight="1" x14ac:dyDescent="0.2">
      <c r="A130" s="285">
        <v>122</v>
      </c>
      <c r="B130" s="284">
        <v>44022</v>
      </c>
      <c r="C130" s="283" t="s">
        <v>478</v>
      </c>
      <c r="D130" s="283">
        <v>60000</v>
      </c>
      <c r="E130" s="291" t="s">
        <v>2790</v>
      </c>
      <c r="F130" s="283" t="s">
        <v>2849</v>
      </c>
      <c r="G130" s="283" t="s">
        <v>2908</v>
      </c>
      <c r="H130" s="290" t="s">
        <v>479</v>
      </c>
      <c r="I130" s="411"/>
      <c r="J130" s="412"/>
      <c r="K130" s="413"/>
      <c r="L130" s="414"/>
    </row>
    <row r="131" spans="1:12" ht="54" customHeight="1" x14ac:dyDescent="0.2">
      <c r="A131" s="285">
        <v>123</v>
      </c>
      <c r="B131" s="284">
        <v>44022</v>
      </c>
      <c r="C131" s="283" t="s">
        <v>478</v>
      </c>
      <c r="D131" s="283">
        <v>20000</v>
      </c>
      <c r="E131" s="291" t="s">
        <v>2791</v>
      </c>
      <c r="F131" s="283" t="s">
        <v>2850</v>
      </c>
      <c r="G131" s="283" t="s">
        <v>2909</v>
      </c>
      <c r="H131" s="290" t="s">
        <v>479</v>
      </c>
      <c r="I131" s="411"/>
      <c r="J131" s="412"/>
      <c r="K131" s="413"/>
      <c r="L131" s="414"/>
    </row>
    <row r="132" spans="1:12" ht="54" customHeight="1" x14ac:dyDescent="0.2">
      <c r="A132" s="292">
        <v>124</v>
      </c>
      <c r="B132" s="284">
        <v>44022</v>
      </c>
      <c r="C132" s="283" t="s">
        <v>478</v>
      </c>
      <c r="D132" s="283">
        <v>8000</v>
      </c>
      <c r="E132" s="291" t="s">
        <v>2792</v>
      </c>
      <c r="F132" s="283" t="s">
        <v>2851</v>
      </c>
      <c r="G132" s="283" t="s">
        <v>2910</v>
      </c>
      <c r="H132" s="290" t="s">
        <v>479</v>
      </c>
      <c r="I132" s="411"/>
      <c r="J132" s="412"/>
      <c r="K132" s="413"/>
      <c r="L132" s="414"/>
    </row>
    <row r="133" spans="1:12" ht="54" customHeight="1" x14ac:dyDescent="0.2">
      <c r="A133" s="285">
        <v>125</v>
      </c>
      <c r="B133" s="284">
        <v>43961</v>
      </c>
      <c r="C133" s="283" t="s">
        <v>2731</v>
      </c>
      <c r="D133" s="283">
        <v>2300</v>
      </c>
      <c r="E133" s="291" t="s">
        <v>2911</v>
      </c>
      <c r="F133" s="283" t="s">
        <v>2912</v>
      </c>
      <c r="G133" s="435"/>
      <c r="H133" s="290"/>
      <c r="I133" s="411" t="s">
        <v>2913</v>
      </c>
      <c r="J133" s="412"/>
      <c r="K133" s="413"/>
      <c r="L133" s="414"/>
    </row>
    <row r="134" spans="1:12" ht="54" customHeight="1" x14ac:dyDescent="0.2">
      <c r="A134" s="285">
        <v>126</v>
      </c>
      <c r="B134" s="284">
        <v>43992</v>
      </c>
      <c r="C134" s="283" t="s">
        <v>2731</v>
      </c>
      <c r="D134" s="283">
        <v>625</v>
      </c>
      <c r="E134" s="291" t="s">
        <v>2914</v>
      </c>
      <c r="F134" s="434">
        <v>202910822</v>
      </c>
      <c r="G134" s="435"/>
      <c r="H134" s="290"/>
      <c r="I134" s="411" t="s">
        <v>2915</v>
      </c>
      <c r="J134" s="412"/>
      <c r="K134" s="413"/>
      <c r="L134" s="414"/>
    </row>
    <row r="135" spans="1:12" ht="54" customHeight="1" x14ac:dyDescent="0.2">
      <c r="A135" s="292">
        <v>127</v>
      </c>
      <c r="B135" s="284">
        <v>44084</v>
      </c>
      <c r="C135" s="283" t="s">
        <v>478</v>
      </c>
      <c r="D135" s="283">
        <v>10000</v>
      </c>
      <c r="E135" s="291" t="s">
        <v>2916</v>
      </c>
      <c r="F135" s="283" t="s">
        <v>2945</v>
      </c>
      <c r="G135" s="283" t="s">
        <v>2975</v>
      </c>
      <c r="H135" s="290" t="s">
        <v>479</v>
      </c>
      <c r="I135" s="411"/>
      <c r="J135" s="412"/>
      <c r="K135" s="413"/>
      <c r="L135" s="414"/>
    </row>
    <row r="136" spans="1:12" ht="54" customHeight="1" x14ac:dyDescent="0.2">
      <c r="A136" s="285">
        <v>128</v>
      </c>
      <c r="B136" s="284">
        <v>44084</v>
      </c>
      <c r="C136" s="283" t="s">
        <v>478</v>
      </c>
      <c r="D136" s="283">
        <v>50000</v>
      </c>
      <c r="E136" s="291" t="s">
        <v>2917</v>
      </c>
      <c r="F136" s="283" t="s">
        <v>2946</v>
      </c>
      <c r="G136" s="283" t="s">
        <v>2976</v>
      </c>
      <c r="H136" s="290" t="s">
        <v>479</v>
      </c>
      <c r="I136" s="411"/>
      <c r="J136" s="412"/>
      <c r="K136" s="413"/>
      <c r="L136" s="414"/>
    </row>
    <row r="137" spans="1:12" ht="54" customHeight="1" x14ac:dyDescent="0.2">
      <c r="A137" s="285">
        <v>129</v>
      </c>
      <c r="B137" s="284">
        <v>44084</v>
      </c>
      <c r="C137" s="283" t="s">
        <v>478</v>
      </c>
      <c r="D137" s="283">
        <v>60000</v>
      </c>
      <c r="E137" s="291" t="s">
        <v>2918</v>
      </c>
      <c r="F137" s="283" t="s">
        <v>2947</v>
      </c>
      <c r="G137" s="283" t="s">
        <v>2977</v>
      </c>
      <c r="H137" s="290" t="s">
        <v>479</v>
      </c>
      <c r="I137" s="411"/>
      <c r="J137" s="412"/>
      <c r="K137" s="413"/>
      <c r="L137" s="414"/>
    </row>
    <row r="138" spans="1:12" ht="54" customHeight="1" x14ac:dyDescent="0.2">
      <c r="A138" s="292">
        <v>130</v>
      </c>
      <c r="B138" s="284">
        <v>44084</v>
      </c>
      <c r="C138" s="283" t="s">
        <v>478</v>
      </c>
      <c r="D138" s="283">
        <v>6000</v>
      </c>
      <c r="E138" s="291" t="s">
        <v>2919</v>
      </c>
      <c r="F138" s="283" t="s">
        <v>2948</v>
      </c>
      <c r="G138" s="283" t="s">
        <v>2978</v>
      </c>
      <c r="H138" s="290" t="s">
        <v>479</v>
      </c>
      <c r="I138" s="411"/>
      <c r="J138" s="412"/>
      <c r="K138" s="413"/>
      <c r="L138" s="414"/>
    </row>
    <row r="139" spans="1:12" ht="54" customHeight="1" x14ac:dyDescent="0.2">
      <c r="A139" s="285">
        <v>131</v>
      </c>
      <c r="B139" s="284">
        <v>44084</v>
      </c>
      <c r="C139" s="283" t="s">
        <v>478</v>
      </c>
      <c r="D139" s="283">
        <v>50000</v>
      </c>
      <c r="E139" s="291" t="s">
        <v>2920</v>
      </c>
      <c r="F139" s="283" t="s">
        <v>2949</v>
      </c>
      <c r="G139" s="283" t="s">
        <v>2979</v>
      </c>
      <c r="H139" s="290" t="s">
        <v>479</v>
      </c>
      <c r="I139" s="411"/>
      <c r="J139" s="412"/>
      <c r="K139" s="413"/>
      <c r="L139" s="414"/>
    </row>
    <row r="140" spans="1:12" ht="54" customHeight="1" x14ac:dyDescent="0.2">
      <c r="A140" s="285">
        <v>132</v>
      </c>
      <c r="B140" s="284">
        <v>44084</v>
      </c>
      <c r="C140" s="283" t="s">
        <v>478</v>
      </c>
      <c r="D140" s="283">
        <v>5000</v>
      </c>
      <c r="E140" s="291" t="s">
        <v>2921</v>
      </c>
      <c r="F140" s="283" t="s">
        <v>2950</v>
      </c>
      <c r="G140" s="283" t="s">
        <v>2980</v>
      </c>
      <c r="H140" s="290" t="s">
        <v>479</v>
      </c>
      <c r="I140" s="411"/>
      <c r="J140" s="412"/>
      <c r="K140" s="413"/>
      <c r="L140" s="414"/>
    </row>
    <row r="141" spans="1:12" ht="54" customHeight="1" x14ac:dyDescent="0.2">
      <c r="A141" s="292">
        <v>133</v>
      </c>
      <c r="B141" s="284">
        <v>44084</v>
      </c>
      <c r="C141" s="283" t="s">
        <v>478</v>
      </c>
      <c r="D141" s="283">
        <v>60000</v>
      </c>
      <c r="E141" s="291" t="s">
        <v>2922</v>
      </c>
      <c r="F141" s="283" t="s">
        <v>2951</v>
      </c>
      <c r="G141" s="283" t="s">
        <v>2981</v>
      </c>
      <c r="H141" s="290" t="s">
        <v>479</v>
      </c>
      <c r="I141" s="411"/>
      <c r="J141" s="412"/>
      <c r="K141" s="413"/>
      <c r="L141" s="414"/>
    </row>
    <row r="142" spans="1:12" ht="54" customHeight="1" x14ac:dyDescent="0.2">
      <c r="A142" s="285">
        <v>134</v>
      </c>
      <c r="B142" s="284">
        <v>44084</v>
      </c>
      <c r="C142" s="283" t="s">
        <v>478</v>
      </c>
      <c r="D142" s="283">
        <v>25000</v>
      </c>
      <c r="E142" s="291" t="s">
        <v>2923</v>
      </c>
      <c r="F142" s="283" t="s">
        <v>2952</v>
      </c>
      <c r="G142" s="283" t="s">
        <v>2982</v>
      </c>
      <c r="H142" s="290" t="s">
        <v>479</v>
      </c>
      <c r="I142" s="411"/>
      <c r="J142" s="412"/>
      <c r="K142" s="413"/>
      <c r="L142" s="414"/>
    </row>
    <row r="143" spans="1:12" ht="54" customHeight="1" x14ac:dyDescent="0.2">
      <c r="A143" s="285">
        <v>135</v>
      </c>
      <c r="B143" s="284">
        <v>44084</v>
      </c>
      <c r="C143" s="283" t="s">
        <v>478</v>
      </c>
      <c r="D143" s="283">
        <v>40000</v>
      </c>
      <c r="E143" s="291" t="s">
        <v>2924</v>
      </c>
      <c r="F143" s="283" t="s">
        <v>2953</v>
      </c>
      <c r="G143" s="283" t="s">
        <v>2983</v>
      </c>
      <c r="H143" s="290" t="s">
        <v>479</v>
      </c>
      <c r="I143" s="411"/>
      <c r="J143" s="412"/>
      <c r="K143" s="413"/>
      <c r="L143" s="414"/>
    </row>
    <row r="144" spans="1:12" ht="54" customHeight="1" x14ac:dyDescent="0.2">
      <c r="A144" s="292">
        <v>136</v>
      </c>
      <c r="B144" s="284">
        <v>44084</v>
      </c>
      <c r="C144" s="283" t="s">
        <v>478</v>
      </c>
      <c r="D144" s="283">
        <v>8000</v>
      </c>
      <c r="E144" s="291" t="s">
        <v>2925</v>
      </c>
      <c r="F144" s="283" t="s">
        <v>2954</v>
      </c>
      <c r="G144" s="283" t="s">
        <v>2984</v>
      </c>
      <c r="H144" s="290" t="s">
        <v>479</v>
      </c>
      <c r="I144" s="411"/>
      <c r="J144" s="412"/>
      <c r="K144" s="413"/>
      <c r="L144" s="414"/>
    </row>
    <row r="145" spans="1:12" ht="54" customHeight="1" x14ac:dyDescent="0.2">
      <c r="A145" s="285">
        <v>137</v>
      </c>
      <c r="B145" s="284">
        <v>44084</v>
      </c>
      <c r="C145" s="283" t="s">
        <v>478</v>
      </c>
      <c r="D145" s="283">
        <v>25000</v>
      </c>
      <c r="E145" s="291" t="s">
        <v>2926</v>
      </c>
      <c r="F145" s="283" t="s">
        <v>2955</v>
      </c>
      <c r="G145" s="283" t="s">
        <v>2985</v>
      </c>
      <c r="H145" s="290" t="s">
        <v>479</v>
      </c>
      <c r="I145" s="411"/>
      <c r="J145" s="412"/>
      <c r="K145" s="413"/>
      <c r="L145" s="414"/>
    </row>
    <row r="146" spans="1:12" ht="54" customHeight="1" x14ac:dyDescent="0.2">
      <c r="A146" s="285">
        <v>138</v>
      </c>
      <c r="B146" s="284">
        <v>44084</v>
      </c>
      <c r="C146" s="283" t="s">
        <v>478</v>
      </c>
      <c r="D146" s="283">
        <v>8000</v>
      </c>
      <c r="E146" s="291" t="s">
        <v>2927</v>
      </c>
      <c r="F146" s="283" t="s">
        <v>2956</v>
      </c>
      <c r="G146" s="283" t="s">
        <v>2986</v>
      </c>
      <c r="H146" s="290" t="s">
        <v>479</v>
      </c>
      <c r="I146" s="411"/>
      <c r="J146" s="412"/>
      <c r="K146" s="413"/>
      <c r="L146" s="414"/>
    </row>
    <row r="147" spans="1:12" ht="54" customHeight="1" x14ac:dyDescent="0.2">
      <c r="A147" s="292">
        <v>139</v>
      </c>
      <c r="B147" s="284">
        <v>44084</v>
      </c>
      <c r="C147" s="283" t="s">
        <v>478</v>
      </c>
      <c r="D147" s="283">
        <v>10000</v>
      </c>
      <c r="E147" s="291" t="s">
        <v>2928</v>
      </c>
      <c r="F147" s="283" t="s">
        <v>2957</v>
      </c>
      <c r="G147" s="283" t="s">
        <v>2987</v>
      </c>
      <c r="H147" s="290" t="s">
        <v>479</v>
      </c>
      <c r="I147" s="411"/>
      <c r="J147" s="412"/>
      <c r="K147" s="413"/>
      <c r="L147" s="414"/>
    </row>
    <row r="148" spans="1:12" ht="54" customHeight="1" x14ac:dyDescent="0.2">
      <c r="A148" s="285">
        <v>140</v>
      </c>
      <c r="B148" s="284">
        <v>44084</v>
      </c>
      <c r="C148" s="283" t="s">
        <v>478</v>
      </c>
      <c r="D148" s="283">
        <v>20000</v>
      </c>
      <c r="E148" s="291" t="s">
        <v>2929</v>
      </c>
      <c r="F148" s="283" t="s">
        <v>2958</v>
      </c>
      <c r="G148" s="283" t="s">
        <v>2988</v>
      </c>
      <c r="H148" s="290" t="s">
        <v>479</v>
      </c>
      <c r="I148" s="411"/>
      <c r="J148" s="412"/>
      <c r="K148" s="413"/>
      <c r="L148" s="414"/>
    </row>
    <row r="149" spans="1:12" ht="54" customHeight="1" x14ac:dyDescent="0.2">
      <c r="A149" s="285">
        <v>141</v>
      </c>
      <c r="B149" s="284">
        <v>44084</v>
      </c>
      <c r="C149" s="283" t="s">
        <v>478</v>
      </c>
      <c r="D149" s="283">
        <v>30000</v>
      </c>
      <c r="E149" s="291" t="s">
        <v>2930</v>
      </c>
      <c r="F149" s="283" t="s">
        <v>2959</v>
      </c>
      <c r="G149" s="283" t="s">
        <v>2989</v>
      </c>
      <c r="H149" s="290" t="s">
        <v>479</v>
      </c>
      <c r="I149" s="411"/>
      <c r="J149" s="412"/>
      <c r="K149" s="413"/>
      <c r="L149" s="414"/>
    </row>
    <row r="150" spans="1:12" ht="54" customHeight="1" x14ac:dyDescent="0.2">
      <c r="A150" s="292">
        <v>142</v>
      </c>
      <c r="B150" s="284">
        <v>44084</v>
      </c>
      <c r="C150" s="283" t="s">
        <v>478</v>
      </c>
      <c r="D150" s="283">
        <v>25000</v>
      </c>
      <c r="E150" s="291" t="s">
        <v>2923</v>
      </c>
      <c r="F150" s="283" t="s">
        <v>2960</v>
      </c>
      <c r="G150" s="283" t="s">
        <v>2990</v>
      </c>
      <c r="H150" s="290" t="s">
        <v>479</v>
      </c>
      <c r="I150" s="411"/>
      <c r="J150" s="412"/>
      <c r="K150" s="413"/>
      <c r="L150" s="414"/>
    </row>
    <row r="151" spans="1:12" ht="54" customHeight="1" x14ac:dyDescent="0.2">
      <c r="A151" s="285">
        <v>143</v>
      </c>
      <c r="B151" s="284">
        <v>44084</v>
      </c>
      <c r="C151" s="283" t="s">
        <v>478</v>
      </c>
      <c r="D151" s="283">
        <v>10000</v>
      </c>
      <c r="E151" s="291" t="s">
        <v>2931</v>
      </c>
      <c r="F151" s="283" t="s">
        <v>2961</v>
      </c>
      <c r="G151" s="283" t="s">
        <v>2991</v>
      </c>
      <c r="H151" s="290" t="s">
        <v>479</v>
      </c>
      <c r="I151" s="411"/>
      <c r="J151" s="412"/>
      <c r="K151" s="413"/>
      <c r="L151" s="414"/>
    </row>
    <row r="152" spans="1:12" ht="54" customHeight="1" x14ac:dyDescent="0.2">
      <c r="A152" s="285">
        <v>144</v>
      </c>
      <c r="B152" s="284">
        <v>44084</v>
      </c>
      <c r="C152" s="283" t="s">
        <v>478</v>
      </c>
      <c r="D152" s="283">
        <v>8000</v>
      </c>
      <c r="E152" s="291" t="s">
        <v>2932</v>
      </c>
      <c r="F152" s="283" t="s">
        <v>2962</v>
      </c>
      <c r="G152" s="283" t="s">
        <v>2992</v>
      </c>
      <c r="H152" s="290" t="s">
        <v>479</v>
      </c>
      <c r="I152" s="411"/>
      <c r="J152" s="412"/>
      <c r="K152" s="413"/>
      <c r="L152" s="414"/>
    </row>
    <row r="153" spans="1:12" ht="54" customHeight="1" x14ac:dyDescent="0.2">
      <c r="A153" s="292">
        <v>145</v>
      </c>
      <c r="B153" s="284">
        <v>44084</v>
      </c>
      <c r="C153" s="283" t="s">
        <v>478</v>
      </c>
      <c r="D153" s="283">
        <v>15000</v>
      </c>
      <c r="E153" s="291" t="s">
        <v>2933</v>
      </c>
      <c r="F153" s="283" t="s">
        <v>2963</v>
      </c>
      <c r="G153" s="283" t="s">
        <v>2993</v>
      </c>
      <c r="H153" s="290" t="s">
        <v>479</v>
      </c>
      <c r="I153" s="411"/>
      <c r="J153" s="412"/>
      <c r="K153" s="413"/>
      <c r="L153" s="414"/>
    </row>
    <row r="154" spans="1:12" ht="54" customHeight="1" x14ac:dyDescent="0.2">
      <c r="A154" s="285">
        <v>146</v>
      </c>
      <c r="B154" s="284">
        <v>44084</v>
      </c>
      <c r="C154" s="283" t="s">
        <v>478</v>
      </c>
      <c r="D154" s="283">
        <v>60000</v>
      </c>
      <c r="E154" s="291" t="s">
        <v>2934</v>
      </c>
      <c r="F154" s="283" t="s">
        <v>2964</v>
      </c>
      <c r="G154" s="283" t="s">
        <v>2994</v>
      </c>
      <c r="H154" s="290" t="s">
        <v>479</v>
      </c>
      <c r="I154" s="411"/>
      <c r="J154" s="412"/>
      <c r="K154" s="413"/>
      <c r="L154" s="414"/>
    </row>
    <row r="155" spans="1:12" ht="54" customHeight="1" x14ac:dyDescent="0.2">
      <c r="A155" s="285">
        <v>147</v>
      </c>
      <c r="B155" s="284">
        <v>44084</v>
      </c>
      <c r="C155" s="283" t="s">
        <v>478</v>
      </c>
      <c r="D155" s="283">
        <v>7000</v>
      </c>
      <c r="E155" s="291" t="s">
        <v>2935</v>
      </c>
      <c r="F155" s="283" t="s">
        <v>2965</v>
      </c>
      <c r="G155" s="283" t="s">
        <v>2995</v>
      </c>
      <c r="H155" s="290" t="s">
        <v>479</v>
      </c>
      <c r="I155" s="411"/>
      <c r="J155" s="412"/>
      <c r="K155" s="413"/>
      <c r="L155" s="414"/>
    </row>
    <row r="156" spans="1:12" ht="54" customHeight="1" x14ac:dyDescent="0.2">
      <c r="A156" s="292">
        <v>148</v>
      </c>
      <c r="B156" s="284">
        <v>44053</v>
      </c>
      <c r="C156" s="283" t="s">
        <v>478</v>
      </c>
      <c r="D156" s="283">
        <v>10000</v>
      </c>
      <c r="E156" s="291" t="s">
        <v>2936</v>
      </c>
      <c r="F156" s="283" t="s">
        <v>2966</v>
      </c>
      <c r="G156" s="283" t="s">
        <v>2996</v>
      </c>
      <c r="H156" s="290" t="s">
        <v>479</v>
      </c>
      <c r="I156" s="411"/>
      <c r="J156" s="412"/>
      <c r="K156" s="413"/>
      <c r="L156" s="414"/>
    </row>
    <row r="157" spans="1:12" ht="54" customHeight="1" x14ac:dyDescent="0.2">
      <c r="A157" s="285">
        <v>149</v>
      </c>
      <c r="B157" s="284">
        <v>44053</v>
      </c>
      <c r="C157" s="283" t="s">
        <v>478</v>
      </c>
      <c r="D157" s="283">
        <v>10000</v>
      </c>
      <c r="E157" s="291" t="s">
        <v>2937</v>
      </c>
      <c r="F157" s="283" t="s">
        <v>2967</v>
      </c>
      <c r="G157" s="283" t="s">
        <v>2997</v>
      </c>
      <c r="H157" s="290" t="s">
        <v>479</v>
      </c>
      <c r="I157" s="411"/>
      <c r="J157" s="412"/>
      <c r="K157" s="413"/>
      <c r="L157" s="414"/>
    </row>
    <row r="158" spans="1:12" ht="54" customHeight="1" x14ac:dyDescent="0.2">
      <c r="A158" s="285">
        <v>150</v>
      </c>
      <c r="B158" s="284">
        <v>44053</v>
      </c>
      <c r="C158" s="283" t="s">
        <v>478</v>
      </c>
      <c r="D158" s="283">
        <v>10000</v>
      </c>
      <c r="E158" s="291" t="s">
        <v>2938</v>
      </c>
      <c r="F158" s="283" t="s">
        <v>2968</v>
      </c>
      <c r="G158" s="283" t="s">
        <v>2998</v>
      </c>
      <c r="H158" s="290" t="s">
        <v>479</v>
      </c>
      <c r="I158" s="411"/>
      <c r="J158" s="412"/>
      <c r="K158" s="413"/>
      <c r="L158" s="414"/>
    </row>
    <row r="159" spans="1:12" ht="54" customHeight="1" x14ac:dyDescent="0.2">
      <c r="A159" s="292">
        <v>151</v>
      </c>
      <c r="B159" s="284">
        <v>44053</v>
      </c>
      <c r="C159" s="283" t="s">
        <v>478</v>
      </c>
      <c r="D159" s="283">
        <v>60000</v>
      </c>
      <c r="E159" s="291" t="s">
        <v>2939</v>
      </c>
      <c r="F159" s="283" t="s">
        <v>2969</v>
      </c>
      <c r="G159" s="283" t="s">
        <v>2999</v>
      </c>
      <c r="H159" s="290" t="s">
        <v>479</v>
      </c>
      <c r="I159" s="411"/>
      <c r="J159" s="412"/>
      <c r="K159" s="413"/>
      <c r="L159" s="414"/>
    </row>
    <row r="160" spans="1:12" ht="54" customHeight="1" x14ac:dyDescent="0.2">
      <c r="A160" s="285">
        <v>152</v>
      </c>
      <c r="B160" s="284">
        <v>44084</v>
      </c>
      <c r="C160" s="283" t="s">
        <v>478</v>
      </c>
      <c r="D160" s="283">
        <v>60000</v>
      </c>
      <c r="E160" s="291" t="s">
        <v>2940</v>
      </c>
      <c r="F160" s="283" t="s">
        <v>2970</v>
      </c>
      <c r="G160" s="283" t="s">
        <v>3000</v>
      </c>
      <c r="H160" s="290" t="s">
        <v>479</v>
      </c>
      <c r="I160" s="411"/>
      <c r="J160" s="412"/>
      <c r="K160" s="413"/>
      <c r="L160" s="414"/>
    </row>
    <row r="161" spans="1:12" ht="54" customHeight="1" x14ac:dyDescent="0.2">
      <c r="A161" s="285">
        <v>153</v>
      </c>
      <c r="B161" s="284">
        <v>44084</v>
      </c>
      <c r="C161" s="283" t="s">
        <v>478</v>
      </c>
      <c r="D161" s="283">
        <v>15000</v>
      </c>
      <c r="E161" s="291" t="s">
        <v>2941</v>
      </c>
      <c r="F161" s="283" t="s">
        <v>2971</v>
      </c>
      <c r="G161" s="283" t="s">
        <v>3001</v>
      </c>
      <c r="H161" s="290" t="s">
        <v>479</v>
      </c>
      <c r="I161" s="411"/>
      <c r="J161" s="412"/>
      <c r="K161" s="413"/>
      <c r="L161" s="414"/>
    </row>
    <row r="162" spans="1:12" ht="54" customHeight="1" x14ac:dyDescent="0.2">
      <c r="A162" s="292">
        <v>154</v>
      </c>
      <c r="B162" s="284">
        <v>44084</v>
      </c>
      <c r="C162" s="283" t="s">
        <v>478</v>
      </c>
      <c r="D162" s="283">
        <v>40000</v>
      </c>
      <c r="E162" s="291" t="s">
        <v>2942</v>
      </c>
      <c r="F162" s="283" t="s">
        <v>2972</v>
      </c>
      <c r="G162" s="283" t="s">
        <v>3002</v>
      </c>
      <c r="H162" s="290" t="s">
        <v>479</v>
      </c>
      <c r="I162" s="411"/>
      <c r="J162" s="412"/>
      <c r="K162" s="413"/>
      <c r="L162" s="414"/>
    </row>
    <row r="163" spans="1:12" ht="54" customHeight="1" x14ac:dyDescent="0.2">
      <c r="A163" s="285">
        <v>155</v>
      </c>
      <c r="B163" s="284">
        <v>44084</v>
      </c>
      <c r="C163" s="283" t="s">
        <v>478</v>
      </c>
      <c r="D163" s="283">
        <v>10000</v>
      </c>
      <c r="E163" s="291" t="s">
        <v>2943</v>
      </c>
      <c r="F163" s="283" t="s">
        <v>2973</v>
      </c>
      <c r="G163" s="283" t="s">
        <v>3003</v>
      </c>
      <c r="H163" s="290" t="s">
        <v>479</v>
      </c>
      <c r="I163" s="411"/>
      <c r="J163" s="412"/>
      <c r="K163" s="413"/>
      <c r="L163" s="414"/>
    </row>
    <row r="164" spans="1:12" ht="54" customHeight="1" x14ac:dyDescent="0.2">
      <c r="A164" s="285">
        <v>156</v>
      </c>
      <c r="B164" s="284">
        <v>44084</v>
      </c>
      <c r="C164" s="283" t="s">
        <v>478</v>
      </c>
      <c r="D164" s="283">
        <v>10000</v>
      </c>
      <c r="E164" s="291" t="s">
        <v>2944</v>
      </c>
      <c r="F164" s="283" t="s">
        <v>2974</v>
      </c>
      <c r="G164" s="283" t="s">
        <v>3004</v>
      </c>
      <c r="H164" s="290" t="s">
        <v>479</v>
      </c>
      <c r="I164" s="411"/>
      <c r="J164" s="412"/>
      <c r="K164" s="413"/>
      <c r="L164" s="414"/>
    </row>
    <row r="165" spans="1:12" ht="54" customHeight="1" x14ac:dyDescent="0.2">
      <c r="A165" s="292">
        <v>157</v>
      </c>
      <c r="B165" s="284">
        <v>44084</v>
      </c>
      <c r="C165" s="283" t="s">
        <v>478</v>
      </c>
      <c r="D165" s="283">
        <v>15000</v>
      </c>
      <c r="E165" s="291" t="s">
        <v>3012</v>
      </c>
      <c r="F165" s="434">
        <v>21001001583</v>
      </c>
      <c r="G165" s="283" t="s">
        <v>3013</v>
      </c>
      <c r="H165" s="290" t="s">
        <v>479</v>
      </c>
      <c r="I165" s="411"/>
      <c r="J165" s="412"/>
      <c r="K165" s="413"/>
      <c r="L165" s="414"/>
    </row>
    <row r="166" spans="1:12" ht="54" customHeight="1" x14ac:dyDescent="0.2">
      <c r="A166" s="285">
        <v>158</v>
      </c>
      <c r="B166" s="284">
        <v>44175</v>
      </c>
      <c r="C166" s="283" t="s">
        <v>478</v>
      </c>
      <c r="D166" s="283">
        <v>50000</v>
      </c>
      <c r="E166" s="291" t="s">
        <v>3014</v>
      </c>
      <c r="F166" s="434" t="s">
        <v>3037</v>
      </c>
      <c r="G166" s="283" t="s">
        <v>3060</v>
      </c>
      <c r="H166" s="290" t="s">
        <v>479</v>
      </c>
      <c r="I166" s="411"/>
      <c r="J166" s="412"/>
      <c r="K166" s="413"/>
      <c r="L166" s="414"/>
    </row>
    <row r="167" spans="1:12" ht="54" customHeight="1" x14ac:dyDescent="0.2">
      <c r="A167" s="285">
        <v>159</v>
      </c>
      <c r="B167" s="284">
        <v>44175</v>
      </c>
      <c r="C167" s="283" t="s">
        <v>478</v>
      </c>
      <c r="D167" s="283">
        <v>60000</v>
      </c>
      <c r="E167" s="291" t="s">
        <v>3015</v>
      </c>
      <c r="F167" s="434" t="s">
        <v>3038</v>
      </c>
      <c r="G167" s="283" t="s">
        <v>3061</v>
      </c>
      <c r="H167" s="290" t="s">
        <v>479</v>
      </c>
      <c r="I167" s="411"/>
      <c r="J167" s="412"/>
      <c r="K167" s="413"/>
      <c r="L167" s="414"/>
    </row>
    <row r="168" spans="1:12" ht="54" customHeight="1" x14ac:dyDescent="0.2">
      <c r="A168" s="292">
        <v>160</v>
      </c>
      <c r="B168" s="284">
        <v>44175</v>
      </c>
      <c r="C168" s="283" t="s">
        <v>478</v>
      </c>
      <c r="D168" s="283">
        <v>7000</v>
      </c>
      <c r="E168" s="291" t="s">
        <v>3016</v>
      </c>
      <c r="F168" s="434" t="s">
        <v>3039</v>
      </c>
      <c r="G168" s="283" t="s">
        <v>3062</v>
      </c>
      <c r="H168" s="290" t="s">
        <v>479</v>
      </c>
      <c r="I168" s="411"/>
      <c r="J168" s="412"/>
      <c r="K168" s="413"/>
      <c r="L168" s="414"/>
    </row>
    <row r="169" spans="1:12" ht="54" customHeight="1" x14ac:dyDescent="0.2">
      <c r="A169" s="285">
        <v>161</v>
      </c>
      <c r="B169" s="284">
        <v>44175</v>
      </c>
      <c r="C169" s="283" t="s">
        <v>478</v>
      </c>
      <c r="D169" s="283">
        <v>15000</v>
      </c>
      <c r="E169" s="291" t="s">
        <v>3017</v>
      </c>
      <c r="F169" s="434" t="s">
        <v>3040</v>
      </c>
      <c r="G169" s="283" t="s">
        <v>3063</v>
      </c>
      <c r="H169" s="290" t="s">
        <v>479</v>
      </c>
      <c r="I169" s="411"/>
      <c r="J169" s="412"/>
      <c r="K169" s="413"/>
      <c r="L169" s="414"/>
    </row>
    <row r="170" spans="1:12" ht="54" customHeight="1" x14ac:dyDescent="0.2">
      <c r="A170" s="285">
        <v>162</v>
      </c>
      <c r="B170" s="284">
        <v>44175</v>
      </c>
      <c r="C170" s="283" t="s">
        <v>478</v>
      </c>
      <c r="D170" s="283">
        <v>7000</v>
      </c>
      <c r="E170" s="291" t="s">
        <v>3018</v>
      </c>
      <c r="F170" s="434" t="s">
        <v>3041</v>
      </c>
      <c r="G170" s="283" t="s">
        <v>3064</v>
      </c>
      <c r="H170" s="290" t="s">
        <v>479</v>
      </c>
      <c r="I170" s="411"/>
      <c r="J170" s="412"/>
      <c r="K170" s="413"/>
      <c r="L170" s="414"/>
    </row>
    <row r="171" spans="1:12" ht="54" customHeight="1" x14ac:dyDescent="0.2">
      <c r="A171" s="292">
        <v>163</v>
      </c>
      <c r="B171" s="284">
        <v>44175</v>
      </c>
      <c r="C171" s="283" t="s">
        <v>478</v>
      </c>
      <c r="D171" s="283">
        <v>5000</v>
      </c>
      <c r="E171" s="291" t="s">
        <v>3019</v>
      </c>
      <c r="F171" s="434" t="s">
        <v>3042</v>
      </c>
      <c r="G171" s="283" t="s">
        <v>3065</v>
      </c>
      <c r="H171" s="290" t="s">
        <v>479</v>
      </c>
      <c r="I171" s="411"/>
      <c r="J171" s="412"/>
      <c r="K171" s="413"/>
      <c r="L171" s="414"/>
    </row>
    <row r="172" spans="1:12" ht="54" customHeight="1" x14ac:dyDescent="0.2">
      <c r="A172" s="285">
        <v>164</v>
      </c>
      <c r="B172" s="284">
        <v>44175</v>
      </c>
      <c r="C172" s="283" t="s">
        <v>478</v>
      </c>
      <c r="D172" s="283">
        <v>35000</v>
      </c>
      <c r="E172" s="291" t="s">
        <v>2923</v>
      </c>
      <c r="F172" s="434" t="s">
        <v>2960</v>
      </c>
      <c r="G172" s="283" t="s">
        <v>2990</v>
      </c>
      <c r="H172" s="290" t="s">
        <v>479</v>
      </c>
      <c r="I172" s="411"/>
      <c r="J172" s="412"/>
      <c r="K172" s="413"/>
      <c r="L172" s="414"/>
    </row>
    <row r="173" spans="1:12" ht="54" customHeight="1" x14ac:dyDescent="0.2">
      <c r="A173" s="285">
        <v>165</v>
      </c>
      <c r="B173" s="284">
        <v>44175</v>
      </c>
      <c r="C173" s="283" t="s">
        <v>478</v>
      </c>
      <c r="D173" s="283">
        <v>50000</v>
      </c>
      <c r="E173" s="291" t="s">
        <v>3020</v>
      </c>
      <c r="F173" s="434" t="s">
        <v>3043</v>
      </c>
      <c r="G173" s="283" t="s">
        <v>3066</v>
      </c>
      <c r="H173" s="290" t="s">
        <v>479</v>
      </c>
      <c r="I173" s="411"/>
      <c r="J173" s="412"/>
      <c r="K173" s="413"/>
      <c r="L173" s="414"/>
    </row>
    <row r="174" spans="1:12" ht="54" customHeight="1" x14ac:dyDescent="0.2">
      <c r="A174" s="292">
        <v>166</v>
      </c>
      <c r="B174" s="284">
        <v>44175</v>
      </c>
      <c r="C174" s="283" t="s">
        <v>478</v>
      </c>
      <c r="D174" s="283">
        <v>40000</v>
      </c>
      <c r="E174" s="291" t="s">
        <v>3021</v>
      </c>
      <c r="F174" s="434" t="s">
        <v>3044</v>
      </c>
      <c r="G174" s="283" t="s">
        <v>3067</v>
      </c>
      <c r="H174" s="290" t="s">
        <v>479</v>
      </c>
      <c r="I174" s="411"/>
      <c r="J174" s="412"/>
      <c r="K174" s="413"/>
      <c r="L174" s="414"/>
    </row>
    <row r="175" spans="1:12" ht="54" customHeight="1" x14ac:dyDescent="0.2">
      <c r="A175" s="285">
        <v>167</v>
      </c>
      <c r="B175" s="284">
        <v>44175</v>
      </c>
      <c r="C175" s="283" t="s">
        <v>478</v>
      </c>
      <c r="D175" s="283">
        <v>10000</v>
      </c>
      <c r="E175" s="291" t="s">
        <v>3022</v>
      </c>
      <c r="F175" s="434" t="s">
        <v>3045</v>
      </c>
      <c r="G175" s="283" t="s">
        <v>3068</v>
      </c>
      <c r="H175" s="290" t="s">
        <v>479</v>
      </c>
      <c r="I175" s="411"/>
      <c r="J175" s="412"/>
      <c r="K175" s="413"/>
      <c r="L175" s="414"/>
    </row>
    <row r="176" spans="1:12" ht="54" customHeight="1" x14ac:dyDescent="0.2">
      <c r="A176" s="285">
        <v>168</v>
      </c>
      <c r="B176" s="284">
        <v>44175</v>
      </c>
      <c r="C176" s="283" t="s">
        <v>478</v>
      </c>
      <c r="D176" s="283">
        <v>10000</v>
      </c>
      <c r="E176" s="291" t="s">
        <v>3023</v>
      </c>
      <c r="F176" s="434" t="s">
        <v>3046</v>
      </c>
      <c r="G176" s="283" t="s">
        <v>3069</v>
      </c>
      <c r="H176" s="290" t="s">
        <v>479</v>
      </c>
      <c r="I176" s="411"/>
      <c r="J176" s="412"/>
      <c r="K176" s="413"/>
      <c r="L176" s="414"/>
    </row>
    <row r="177" spans="1:12" ht="54" customHeight="1" x14ac:dyDescent="0.2">
      <c r="A177" s="292">
        <v>169</v>
      </c>
      <c r="B177" s="284">
        <v>44175</v>
      </c>
      <c r="C177" s="283" t="s">
        <v>478</v>
      </c>
      <c r="D177" s="283">
        <v>60000</v>
      </c>
      <c r="E177" s="291" t="s">
        <v>3024</v>
      </c>
      <c r="F177" s="434" t="s">
        <v>3047</v>
      </c>
      <c r="G177" s="283" t="s">
        <v>3070</v>
      </c>
      <c r="H177" s="290" t="s">
        <v>479</v>
      </c>
      <c r="I177" s="411"/>
      <c r="J177" s="412"/>
      <c r="K177" s="413"/>
      <c r="L177" s="414"/>
    </row>
    <row r="178" spans="1:12" ht="54" customHeight="1" x14ac:dyDescent="0.2">
      <c r="A178" s="285">
        <v>170</v>
      </c>
      <c r="B178" s="284">
        <v>44175</v>
      </c>
      <c r="C178" s="283" t="s">
        <v>478</v>
      </c>
      <c r="D178" s="283">
        <v>10000</v>
      </c>
      <c r="E178" s="291" t="s">
        <v>3025</v>
      </c>
      <c r="F178" s="434" t="s">
        <v>3048</v>
      </c>
      <c r="G178" s="283" t="s">
        <v>3071</v>
      </c>
      <c r="H178" s="290" t="s">
        <v>479</v>
      </c>
      <c r="I178" s="411"/>
      <c r="J178" s="412"/>
      <c r="K178" s="413"/>
      <c r="L178" s="414"/>
    </row>
    <row r="179" spans="1:12" ht="54" customHeight="1" x14ac:dyDescent="0.2">
      <c r="A179" s="285">
        <v>171</v>
      </c>
      <c r="B179" s="284">
        <v>44175</v>
      </c>
      <c r="C179" s="283" t="s">
        <v>478</v>
      </c>
      <c r="D179" s="283">
        <v>60000</v>
      </c>
      <c r="E179" s="291" t="s">
        <v>3026</v>
      </c>
      <c r="F179" s="434" t="s">
        <v>3049</v>
      </c>
      <c r="G179" s="283" t="s">
        <v>3072</v>
      </c>
      <c r="H179" s="290" t="s">
        <v>479</v>
      </c>
      <c r="I179" s="411"/>
      <c r="J179" s="412"/>
      <c r="K179" s="413"/>
      <c r="L179" s="414"/>
    </row>
    <row r="180" spans="1:12" ht="54" customHeight="1" x14ac:dyDescent="0.2">
      <c r="A180" s="292">
        <v>172</v>
      </c>
      <c r="B180" s="284">
        <v>44175</v>
      </c>
      <c r="C180" s="283" t="s">
        <v>478</v>
      </c>
      <c r="D180" s="283">
        <v>10000</v>
      </c>
      <c r="E180" s="291" t="s">
        <v>3027</v>
      </c>
      <c r="F180" s="434" t="s">
        <v>3050</v>
      </c>
      <c r="G180" s="283" t="s">
        <v>3073</v>
      </c>
      <c r="H180" s="290" t="s">
        <v>479</v>
      </c>
      <c r="I180" s="411"/>
      <c r="J180" s="412"/>
      <c r="K180" s="413"/>
      <c r="L180" s="414"/>
    </row>
    <row r="181" spans="1:12" ht="54" customHeight="1" x14ac:dyDescent="0.2">
      <c r="A181" s="285">
        <v>173</v>
      </c>
      <c r="B181" s="284">
        <v>44175</v>
      </c>
      <c r="C181" s="283" t="s">
        <v>478</v>
      </c>
      <c r="D181" s="283">
        <v>7000</v>
      </c>
      <c r="E181" s="291" t="s">
        <v>3028</v>
      </c>
      <c r="F181" s="434" t="s">
        <v>3051</v>
      </c>
      <c r="G181" s="283" t="s">
        <v>3074</v>
      </c>
      <c r="H181" s="290" t="s">
        <v>479</v>
      </c>
      <c r="I181" s="411"/>
      <c r="J181" s="412"/>
      <c r="K181" s="413"/>
      <c r="L181" s="414"/>
    </row>
    <row r="182" spans="1:12" ht="54" customHeight="1" x14ac:dyDescent="0.2">
      <c r="A182" s="285">
        <v>174</v>
      </c>
      <c r="B182" s="284">
        <v>44175</v>
      </c>
      <c r="C182" s="283" t="s">
        <v>478</v>
      </c>
      <c r="D182" s="283">
        <v>7000</v>
      </c>
      <c r="E182" s="291" t="s">
        <v>3029</v>
      </c>
      <c r="F182" s="434" t="s">
        <v>3052</v>
      </c>
      <c r="G182" s="283" t="s">
        <v>3075</v>
      </c>
      <c r="H182" s="290" t="s">
        <v>479</v>
      </c>
      <c r="I182" s="411"/>
      <c r="J182" s="412"/>
      <c r="K182" s="413"/>
      <c r="L182" s="414"/>
    </row>
    <row r="183" spans="1:12" ht="54" customHeight="1" x14ac:dyDescent="0.2">
      <c r="A183" s="292">
        <v>175</v>
      </c>
      <c r="B183" s="284">
        <v>44175</v>
      </c>
      <c r="C183" s="283" t="s">
        <v>478</v>
      </c>
      <c r="D183" s="283">
        <v>8000</v>
      </c>
      <c r="E183" s="291" t="s">
        <v>3030</v>
      </c>
      <c r="F183" s="434" t="s">
        <v>3053</v>
      </c>
      <c r="G183" s="283" t="s">
        <v>3076</v>
      </c>
      <c r="H183" s="290" t="s">
        <v>479</v>
      </c>
      <c r="I183" s="411"/>
      <c r="J183" s="412"/>
      <c r="K183" s="413"/>
      <c r="L183" s="414"/>
    </row>
    <row r="184" spans="1:12" ht="54" customHeight="1" x14ac:dyDescent="0.2">
      <c r="A184" s="285">
        <v>176</v>
      </c>
      <c r="B184" s="284">
        <v>44175</v>
      </c>
      <c r="C184" s="283" t="s">
        <v>478</v>
      </c>
      <c r="D184" s="283">
        <v>6000</v>
      </c>
      <c r="E184" s="291" t="s">
        <v>3031</v>
      </c>
      <c r="F184" s="434" t="s">
        <v>3054</v>
      </c>
      <c r="G184" s="283" t="s">
        <v>3077</v>
      </c>
      <c r="H184" s="290" t="s">
        <v>479</v>
      </c>
      <c r="I184" s="411"/>
      <c r="J184" s="412"/>
      <c r="K184" s="413"/>
      <c r="L184" s="414"/>
    </row>
    <row r="185" spans="1:12" ht="54" customHeight="1" x14ac:dyDescent="0.2">
      <c r="A185" s="285">
        <v>177</v>
      </c>
      <c r="B185" s="284">
        <v>44175</v>
      </c>
      <c r="C185" s="283" t="s">
        <v>478</v>
      </c>
      <c r="D185" s="283">
        <v>30000</v>
      </c>
      <c r="E185" s="291" t="s">
        <v>3032</v>
      </c>
      <c r="F185" s="434" t="s">
        <v>3055</v>
      </c>
      <c r="G185" s="283" t="s">
        <v>3078</v>
      </c>
      <c r="H185" s="290" t="s">
        <v>479</v>
      </c>
      <c r="I185" s="411"/>
      <c r="J185" s="412"/>
      <c r="K185" s="413"/>
      <c r="L185" s="414"/>
    </row>
    <row r="186" spans="1:12" ht="54" customHeight="1" x14ac:dyDescent="0.2">
      <c r="A186" s="292">
        <v>178</v>
      </c>
      <c r="B186" s="284">
        <v>44175</v>
      </c>
      <c r="C186" s="283" t="s">
        <v>478</v>
      </c>
      <c r="D186" s="283">
        <v>10000</v>
      </c>
      <c r="E186" s="291" t="s">
        <v>3033</v>
      </c>
      <c r="F186" s="434" t="s">
        <v>3056</v>
      </c>
      <c r="G186" s="283" t="s">
        <v>3079</v>
      </c>
      <c r="H186" s="290" t="s">
        <v>479</v>
      </c>
      <c r="I186" s="411"/>
      <c r="J186" s="412"/>
      <c r="K186" s="413"/>
      <c r="L186" s="414"/>
    </row>
    <row r="187" spans="1:12" ht="54" customHeight="1" x14ac:dyDescent="0.2">
      <c r="A187" s="285">
        <v>179</v>
      </c>
      <c r="B187" s="284">
        <v>44175</v>
      </c>
      <c r="C187" s="283" t="s">
        <v>478</v>
      </c>
      <c r="D187" s="283">
        <v>5000</v>
      </c>
      <c r="E187" s="291" t="s">
        <v>3034</v>
      </c>
      <c r="F187" s="434" t="s">
        <v>3057</v>
      </c>
      <c r="G187" s="283" t="s">
        <v>3080</v>
      </c>
      <c r="H187" s="290" t="s">
        <v>479</v>
      </c>
      <c r="I187" s="411"/>
      <c r="J187" s="412"/>
      <c r="K187" s="413"/>
      <c r="L187" s="414"/>
    </row>
    <row r="188" spans="1:12" ht="54" customHeight="1" x14ac:dyDescent="0.2">
      <c r="A188" s="285">
        <v>180</v>
      </c>
      <c r="B188" s="284">
        <v>44175</v>
      </c>
      <c r="C188" s="283" t="s">
        <v>478</v>
      </c>
      <c r="D188" s="283">
        <v>40000</v>
      </c>
      <c r="E188" s="291" t="s">
        <v>3035</v>
      </c>
      <c r="F188" s="434" t="s">
        <v>3058</v>
      </c>
      <c r="G188" s="283" t="s">
        <v>3081</v>
      </c>
      <c r="H188" s="290" t="s">
        <v>479</v>
      </c>
      <c r="I188" s="411"/>
      <c r="J188" s="412"/>
      <c r="K188" s="413"/>
      <c r="L188" s="414"/>
    </row>
    <row r="189" spans="1:12" ht="54" customHeight="1" x14ac:dyDescent="0.2">
      <c r="A189" s="292">
        <v>181</v>
      </c>
      <c r="B189" s="284">
        <v>44175</v>
      </c>
      <c r="C189" s="283" t="s">
        <v>478</v>
      </c>
      <c r="D189" s="283">
        <v>15000</v>
      </c>
      <c r="E189" s="291" t="s">
        <v>3036</v>
      </c>
      <c r="F189" s="434" t="s">
        <v>3059</v>
      </c>
      <c r="G189" s="283" t="s">
        <v>3082</v>
      </c>
      <c r="H189" s="290" t="s">
        <v>479</v>
      </c>
      <c r="I189" s="411"/>
      <c r="J189" s="412"/>
      <c r="K189" s="413"/>
      <c r="L189" s="414"/>
    </row>
    <row r="190" spans="1:12" ht="54" customHeight="1" x14ac:dyDescent="0.2">
      <c r="A190" s="285">
        <v>182</v>
      </c>
      <c r="B190" s="284">
        <v>44175</v>
      </c>
      <c r="C190" s="283" t="s">
        <v>478</v>
      </c>
      <c r="D190" s="283">
        <v>100000</v>
      </c>
      <c r="E190" s="291" t="s">
        <v>3083</v>
      </c>
      <c r="F190" s="434">
        <v>415093641</v>
      </c>
      <c r="G190" s="283" t="s">
        <v>3084</v>
      </c>
      <c r="H190" s="290" t="s">
        <v>193</v>
      </c>
      <c r="I190" s="411"/>
      <c r="J190" s="412"/>
      <c r="K190" s="413"/>
      <c r="L190" s="414"/>
    </row>
    <row r="191" spans="1:12" ht="59.25" customHeight="1" x14ac:dyDescent="0.2">
      <c r="A191" s="285">
        <v>183</v>
      </c>
      <c r="B191" s="284">
        <v>44084</v>
      </c>
      <c r="C191" s="283" t="s">
        <v>2731</v>
      </c>
      <c r="D191" s="283">
        <v>750</v>
      </c>
      <c r="E191" s="291" t="s">
        <v>3145</v>
      </c>
      <c r="F191" s="439" t="s">
        <v>3146</v>
      </c>
      <c r="G191" s="283"/>
      <c r="H191" s="290"/>
      <c r="I191" s="411" t="s">
        <v>3147</v>
      </c>
      <c r="J191" s="412"/>
      <c r="K191" s="413"/>
      <c r="L191" s="414"/>
    </row>
    <row r="192" spans="1:12" ht="45" customHeight="1" x14ac:dyDescent="0.2">
      <c r="A192" s="292">
        <v>184</v>
      </c>
      <c r="B192" s="284">
        <v>44084</v>
      </c>
      <c r="C192" s="283" t="s">
        <v>2731</v>
      </c>
      <c r="D192" s="283">
        <v>450</v>
      </c>
      <c r="E192" s="291" t="s">
        <v>3148</v>
      </c>
      <c r="F192" s="439" t="s">
        <v>3149</v>
      </c>
      <c r="G192" s="283"/>
      <c r="H192" s="290"/>
      <c r="I192" s="411" t="s">
        <v>3150</v>
      </c>
      <c r="J192" s="412"/>
      <c r="K192" s="413"/>
      <c r="L192" s="414"/>
    </row>
    <row r="193" spans="1:12" ht="15.75" thickBot="1" x14ac:dyDescent="0.25">
      <c r="A193" s="277" t="s">
        <v>259</v>
      </c>
      <c r="B193" s="276"/>
      <c r="C193" s="275"/>
      <c r="D193" s="274"/>
      <c r="E193" s="273"/>
      <c r="F193" s="272"/>
      <c r="G193" s="272"/>
      <c r="H193" s="272"/>
      <c r="I193" s="271"/>
      <c r="J193" s="270"/>
      <c r="K193" s="269"/>
      <c r="L193" s="268"/>
    </row>
    <row r="194" spans="1:12" x14ac:dyDescent="0.2">
      <c r="A194" s="258"/>
      <c r="B194" s="259"/>
      <c r="C194" s="258"/>
      <c r="D194" s="259"/>
      <c r="E194" s="258"/>
      <c r="F194" s="259"/>
      <c r="G194" s="258"/>
      <c r="H194" s="259"/>
      <c r="I194" s="258"/>
      <c r="J194" s="259"/>
      <c r="K194" s="258"/>
      <c r="L194" s="259"/>
    </row>
    <row r="195" spans="1:12" x14ac:dyDescent="0.2">
      <c r="A195" s="258"/>
      <c r="B195" s="265"/>
      <c r="C195" s="258"/>
      <c r="D195" s="265"/>
      <c r="E195" s="258"/>
      <c r="F195" s="265"/>
      <c r="G195" s="258"/>
      <c r="H195" s="265"/>
      <c r="I195" s="258"/>
      <c r="J195" s="265"/>
      <c r="K195" s="258"/>
      <c r="L195" s="265"/>
    </row>
    <row r="196" spans="1:12" s="266" customFormat="1" x14ac:dyDescent="0.2">
      <c r="A196" s="478" t="s">
        <v>375</v>
      </c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</row>
    <row r="197" spans="1:12" s="267" customFormat="1" ht="12.75" x14ac:dyDescent="0.2">
      <c r="A197" s="478" t="s">
        <v>400</v>
      </c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</row>
    <row r="198" spans="1:12" s="267" customFormat="1" ht="12.75" x14ac:dyDescent="0.2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</row>
    <row r="199" spans="1:12" s="266" customFormat="1" x14ac:dyDescent="0.2">
      <c r="A199" s="478" t="s">
        <v>399</v>
      </c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</row>
    <row r="200" spans="1:12" s="266" customFormat="1" x14ac:dyDescent="0.2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</row>
    <row r="201" spans="1:12" s="266" customFormat="1" x14ac:dyDescent="0.2">
      <c r="A201" s="478" t="s">
        <v>398</v>
      </c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</row>
    <row r="202" spans="1:12" s="266" customFormat="1" x14ac:dyDescent="0.2">
      <c r="A202" s="258"/>
      <c r="B202" s="259"/>
      <c r="C202" s="258"/>
      <c r="D202" s="259"/>
      <c r="E202" s="258"/>
      <c r="F202" s="259"/>
      <c r="G202" s="258"/>
      <c r="H202" s="259"/>
      <c r="I202" s="258"/>
      <c r="J202" s="259"/>
      <c r="K202" s="258"/>
      <c r="L202" s="259"/>
    </row>
    <row r="203" spans="1:12" s="266" customFormat="1" x14ac:dyDescent="0.2">
      <c r="A203" s="258"/>
      <c r="B203" s="265"/>
      <c r="C203" s="258"/>
      <c r="D203" s="265"/>
      <c r="E203" s="258"/>
      <c r="F203" s="265"/>
      <c r="G203" s="258"/>
      <c r="H203" s="265"/>
      <c r="I203" s="258"/>
      <c r="J203" s="265"/>
      <c r="K203" s="258"/>
      <c r="L203" s="265"/>
    </row>
    <row r="204" spans="1:12" s="266" customFormat="1" x14ac:dyDescent="0.2">
      <c r="A204" s="258"/>
      <c r="B204" s="259"/>
      <c r="C204" s="258"/>
      <c r="D204" s="259"/>
      <c r="E204" s="258"/>
      <c r="F204" s="259"/>
      <c r="G204" s="258"/>
      <c r="H204" s="259"/>
      <c r="I204" s="258"/>
      <c r="J204" s="259"/>
      <c r="K204" s="258"/>
      <c r="L204" s="259"/>
    </row>
    <row r="205" spans="1:12" x14ac:dyDescent="0.2">
      <c r="A205" s="258"/>
      <c r="B205" s="265"/>
      <c r="C205" s="258"/>
      <c r="D205" s="265"/>
      <c r="E205" s="258"/>
      <c r="F205" s="265"/>
      <c r="G205" s="258"/>
      <c r="H205" s="265"/>
      <c r="I205" s="258"/>
      <c r="J205" s="265"/>
      <c r="K205" s="258"/>
      <c r="L205" s="265"/>
    </row>
    <row r="206" spans="1:12" s="260" customFormat="1" x14ac:dyDescent="0.2">
      <c r="A206" s="484" t="s">
        <v>96</v>
      </c>
      <c r="B206" s="484"/>
      <c r="C206" s="259"/>
      <c r="D206" s="258"/>
      <c r="E206" s="259"/>
      <c r="F206" s="259"/>
      <c r="G206" s="258"/>
      <c r="H206" s="259"/>
      <c r="I206" s="259"/>
      <c r="J206" s="258"/>
      <c r="K206" s="259"/>
      <c r="L206" s="258"/>
    </row>
    <row r="207" spans="1:12" s="260" customFormat="1" x14ac:dyDescent="0.2">
      <c r="A207" s="259"/>
      <c r="B207" s="258"/>
      <c r="C207" s="263"/>
      <c r="D207" s="264"/>
      <c r="E207" s="263"/>
      <c r="F207" s="259"/>
      <c r="G207" s="258"/>
      <c r="H207" s="262"/>
      <c r="I207" s="259"/>
      <c r="J207" s="258"/>
      <c r="K207" s="259"/>
      <c r="L207" s="258"/>
    </row>
    <row r="208" spans="1:12" s="260" customFormat="1" ht="15" customHeight="1" x14ac:dyDescent="0.2">
      <c r="A208" s="259"/>
      <c r="B208" s="258"/>
      <c r="C208" s="477" t="s">
        <v>251</v>
      </c>
      <c r="D208" s="477"/>
      <c r="E208" s="477"/>
      <c r="F208" s="259"/>
      <c r="G208" s="258"/>
      <c r="H208" s="482" t="s">
        <v>397</v>
      </c>
      <c r="I208" s="261"/>
      <c r="J208" s="258"/>
      <c r="K208" s="259"/>
      <c r="L208" s="258"/>
    </row>
    <row r="209" spans="1:12" s="260" customFormat="1" x14ac:dyDescent="0.2">
      <c r="A209" s="259"/>
      <c r="B209" s="258"/>
      <c r="C209" s="259"/>
      <c r="D209" s="258"/>
      <c r="E209" s="259"/>
      <c r="F209" s="259"/>
      <c r="G209" s="258"/>
      <c r="H209" s="483"/>
      <c r="I209" s="261"/>
      <c r="J209" s="258"/>
      <c r="K209" s="259"/>
      <c r="L209" s="258"/>
    </row>
    <row r="210" spans="1:12" s="257" customFormat="1" x14ac:dyDescent="0.2">
      <c r="A210" s="259"/>
      <c r="B210" s="258"/>
      <c r="C210" s="477" t="s">
        <v>127</v>
      </c>
      <c r="D210" s="477"/>
      <c r="E210" s="477"/>
      <c r="F210" s="259"/>
      <c r="G210" s="258"/>
      <c r="H210" s="259"/>
      <c r="I210" s="259"/>
      <c r="J210" s="258"/>
      <c r="K210" s="259"/>
      <c r="L210" s="258"/>
    </row>
    <row r="211" spans="1:12" s="257" customFormat="1" x14ac:dyDescent="0.2">
      <c r="E211" s="255"/>
    </row>
    <row r="212" spans="1:12" s="257" customFormat="1" x14ac:dyDescent="0.2">
      <c r="E212" s="255"/>
    </row>
    <row r="213" spans="1:12" s="257" customFormat="1" x14ac:dyDescent="0.2">
      <c r="E213" s="255"/>
    </row>
    <row r="214" spans="1:12" s="257" customFormat="1" x14ac:dyDescent="0.2">
      <c r="E214" s="255"/>
    </row>
    <row r="215" spans="1:12" s="257" customFormat="1" x14ac:dyDescent="0.2"/>
  </sheetData>
  <mergeCells count="10">
    <mergeCell ref="A5:F5"/>
    <mergeCell ref="C210:E210"/>
    <mergeCell ref="A197:L198"/>
    <mergeCell ref="A199:L200"/>
    <mergeCell ref="A201:L201"/>
    <mergeCell ref="I6:K6"/>
    <mergeCell ref="H208:H209"/>
    <mergeCell ref="A206:B206"/>
    <mergeCell ref="A196:L196"/>
    <mergeCell ref="C208:E208"/>
  </mergeCells>
  <dataValidations count="4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192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9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93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93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338"/>
  <sheetViews>
    <sheetView view="pageBreakPreview" zoomScale="80" zoomScaleSheetLayoutView="80" workbookViewId="0">
      <selection activeCell="K10" sqref="K10"/>
    </sheetView>
  </sheetViews>
  <sheetFormatPr defaultColWidth="9.140625" defaultRowHeight="12.75" x14ac:dyDescent="0.2"/>
  <cols>
    <col min="1" max="1" width="7.5703125" style="180" customWidth="1"/>
    <col min="2" max="2" width="20.28515625" style="180" bestFit="1" customWidth="1"/>
    <col min="3" max="3" width="20.85546875" style="180" bestFit="1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 x14ac:dyDescent="0.3">
      <c r="A2" s="493" t="s">
        <v>412</v>
      </c>
      <c r="B2" s="493"/>
      <c r="C2" s="493"/>
      <c r="D2" s="493"/>
      <c r="E2" s="493"/>
      <c r="F2" s="332"/>
      <c r="G2" s="76"/>
      <c r="H2" s="76"/>
      <c r="I2" s="76"/>
      <c r="J2" s="76"/>
      <c r="K2" s="253"/>
      <c r="L2" s="254"/>
      <c r="M2" s="254" t="s">
        <v>97</v>
      </c>
    </row>
    <row r="3" spans="1:13" ht="15" x14ac:dyDescent="0.3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3"/>
      <c r="L3" s="485" t="str">
        <f>'ფორმა N1'!L2</f>
        <v>22.09-12.10.2020</v>
      </c>
      <c r="M3" s="485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253"/>
      <c r="L4" s="253"/>
      <c r="M4" s="253"/>
    </row>
    <row r="5" spans="1:13" ht="15" x14ac:dyDescent="0.3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408" t="str">
        <f>'ფორმა N1'!A5</f>
        <v>მ.პ.გ. ქართული ოცნება დემოკრატიული საქართველო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252"/>
      <c r="B8" s="354"/>
      <c r="C8" s="252"/>
      <c r="D8" s="252"/>
      <c r="E8" s="252"/>
      <c r="F8" s="252"/>
      <c r="G8" s="252"/>
      <c r="H8" s="252"/>
      <c r="I8" s="252"/>
      <c r="J8" s="252"/>
      <c r="K8" s="77"/>
      <c r="L8" s="77"/>
      <c r="M8" s="77"/>
    </row>
    <row r="9" spans="1:13" ht="45" x14ac:dyDescent="0.2">
      <c r="A9" s="89" t="s">
        <v>64</v>
      </c>
      <c r="B9" s="89" t="s">
        <v>446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105" x14ac:dyDescent="0.2">
      <c r="A10" s="464">
        <v>1</v>
      </c>
      <c r="B10" s="441" t="s">
        <v>3154</v>
      </c>
      <c r="C10" s="429" t="s">
        <v>3155</v>
      </c>
      <c r="D10" s="97" t="s">
        <v>3156</v>
      </c>
      <c r="E10" s="97">
        <v>404454318</v>
      </c>
      <c r="F10" s="97" t="s">
        <v>3157</v>
      </c>
      <c r="G10" s="97" t="s">
        <v>3158</v>
      </c>
      <c r="H10" s="97">
        <v>40</v>
      </c>
      <c r="I10" s="97" t="s">
        <v>3157</v>
      </c>
      <c r="J10" s="97" t="s">
        <v>3159</v>
      </c>
      <c r="K10" s="442"/>
      <c r="L10" s="442">
        <v>300</v>
      </c>
      <c r="M10" s="97" t="s">
        <v>3160</v>
      </c>
    </row>
    <row r="11" spans="1:13" ht="105" x14ac:dyDescent="0.2">
      <c r="A11" s="464">
        <v>2</v>
      </c>
      <c r="B11" s="441" t="s">
        <v>3154</v>
      </c>
      <c r="C11" s="429" t="s">
        <v>3161</v>
      </c>
      <c r="D11" s="97" t="s">
        <v>3162</v>
      </c>
      <c r="E11" s="97">
        <v>404947475</v>
      </c>
      <c r="F11" s="97" t="s">
        <v>3157</v>
      </c>
      <c r="G11" s="97" t="s">
        <v>3163</v>
      </c>
      <c r="H11" s="97">
        <v>2940</v>
      </c>
      <c r="I11" s="97" t="s">
        <v>3157</v>
      </c>
      <c r="J11" s="97" t="s">
        <v>3164</v>
      </c>
      <c r="K11" s="442"/>
      <c r="L11" s="442">
        <v>78027</v>
      </c>
      <c r="M11" s="97" t="s">
        <v>3165</v>
      </c>
    </row>
    <row r="12" spans="1:13" ht="105" x14ac:dyDescent="0.2">
      <c r="A12" s="464">
        <v>3</v>
      </c>
      <c r="B12" s="441" t="s">
        <v>3154</v>
      </c>
      <c r="C12" s="429" t="s">
        <v>3161</v>
      </c>
      <c r="D12" s="97" t="s">
        <v>3166</v>
      </c>
      <c r="E12" s="97">
        <v>202188612</v>
      </c>
      <c r="F12" s="97" t="s">
        <v>3157</v>
      </c>
      <c r="G12" s="97" t="s">
        <v>3163</v>
      </c>
      <c r="H12" s="97">
        <v>3516</v>
      </c>
      <c r="I12" s="97" t="s">
        <v>3157</v>
      </c>
      <c r="J12" s="97" t="s">
        <v>3164</v>
      </c>
      <c r="K12" s="442"/>
      <c r="L12" s="442">
        <v>372108</v>
      </c>
      <c r="M12" s="97" t="s">
        <v>3165</v>
      </c>
    </row>
    <row r="13" spans="1:13" ht="75" x14ac:dyDescent="0.2">
      <c r="A13" s="464">
        <v>4</v>
      </c>
      <c r="B13" s="441" t="s">
        <v>3154</v>
      </c>
      <c r="C13" s="429" t="s">
        <v>3167</v>
      </c>
      <c r="D13" s="97" t="s">
        <v>3168</v>
      </c>
      <c r="E13" s="97">
        <v>204892535</v>
      </c>
      <c r="F13" s="97" t="s">
        <v>3157</v>
      </c>
      <c r="G13" s="97" t="s">
        <v>3163</v>
      </c>
      <c r="H13" s="97">
        <v>3443.5</v>
      </c>
      <c r="I13" s="97" t="s">
        <v>3157</v>
      </c>
      <c r="J13" s="97" t="s">
        <v>3164</v>
      </c>
      <c r="K13" s="442"/>
      <c r="L13" s="442">
        <v>15875.73</v>
      </c>
      <c r="M13" s="97" t="s">
        <v>3169</v>
      </c>
    </row>
    <row r="14" spans="1:13" ht="75" x14ac:dyDescent="0.2">
      <c r="A14" s="464">
        <v>5</v>
      </c>
      <c r="B14" s="441" t="s">
        <v>3154</v>
      </c>
      <c r="C14" s="429" t="s">
        <v>3167</v>
      </c>
      <c r="D14" s="97" t="s">
        <v>3168</v>
      </c>
      <c r="E14" s="97">
        <v>204892535</v>
      </c>
      <c r="F14" s="97" t="s">
        <v>3157</v>
      </c>
      <c r="G14" s="97" t="s">
        <v>3163</v>
      </c>
      <c r="H14" s="97">
        <v>4811</v>
      </c>
      <c r="I14" s="97" t="s">
        <v>3157</v>
      </c>
      <c r="J14" s="97" t="s">
        <v>3164</v>
      </c>
      <c r="K14" s="442"/>
      <c r="L14" s="442">
        <v>22179.33</v>
      </c>
      <c r="M14" s="97" t="s">
        <v>3170</v>
      </c>
    </row>
    <row r="15" spans="1:13" ht="75" x14ac:dyDescent="0.2">
      <c r="A15" s="464">
        <v>6</v>
      </c>
      <c r="B15" s="441" t="s">
        <v>3154</v>
      </c>
      <c r="C15" s="429" t="s">
        <v>3167</v>
      </c>
      <c r="D15" s="97" t="s">
        <v>3168</v>
      </c>
      <c r="E15" s="97">
        <v>204892535</v>
      </c>
      <c r="F15" s="97" t="s">
        <v>3157</v>
      </c>
      <c r="G15" s="97" t="s">
        <v>3163</v>
      </c>
      <c r="H15" s="97">
        <v>3443.5</v>
      </c>
      <c r="I15" s="97" t="s">
        <v>3157</v>
      </c>
      <c r="J15" s="97" t="s">
        <v>3164</v>
      </c>
      <c r="K15" s="442"/>
      <c r="L15" s="442">
        <v>15875.73</v>
      </c>
      <c r="M15" s="97" t="s">
        <v>3171</v>
      </c>
    </row>
    <row r="16" spans="1:13" ht="60" x14ac:dyDescent="0.2">
      <c r="A16" s="464">
        <v>7</v>
      </c>
      <c r="B16" s="441" t="s">
        <v>3154</v>
      </c>
      <c r="C16" s="429" t="s">
        <v>3167</v>
      </c>
      <c r="D16" s="97" t="s">
        <v>3168</v>
      </c>
      <c r="E16" s="97">
        <v>204892535</v>
      </c>
      <c r="F16" s="97" t="s">
        <v>3157</v>
      </c>
      <c r="G16" s="97" t="s">
        <v>3163</v>
      </c>
      <c r="H16" s="97">
        <v>4811</v>
      </c>
      <c r="I16" s="97" t="s">
        <v>3157</v>
      </c>
      <c r="J16" s="97" t="s">
        <v>3164</v>
      </c>
      <c r="K16" s="442"/>
      <c r="L16" s="442">
        <v>22179.33</v>
      </c>
      <c r="M16" s="97" t="s">
        <v>3172</v>
      </c>
    </row>
    <row r="17" spans="1:13" ht="90" x14ac:dyDescent="0.2">
      <c r="A17" s="464">
        <v>8</v>
      </c>
      <c r="B17" s="441" t="s">
        <v>3154</v>
      </c>
      <c r="C17" s="429" t="s">
        <v>3167</v>
      </c>
      <c r="D17" s="97" t="s">
        <v>3173</v>
      </c>
      <c r="E17" s="97">
        <v>405229051</v>
      </c>
      <c r="F17" s="97" t="s">
        <v>3157</v>
      </c>
      <c r="G17" s="97" t="s">
        <v>3163</v>
      </c>
      <c r="H17" s="97">
        <v>4385</v>
      </c>
      <c r="I17" s="97" t="s">
        <v>3157</v>
      </c>
      <c r="J17" s="97" t="s">
        <v>3164</v>
      </c>
      <c r="K17" s="442"/>
      <c r="L17" s="442">
        <v>8506</v>
      </c>
      <c r="M17" s="97" t="s">
        <v>3174</v>
      </c>
    </row>
    <row r="18" spans="1:13" ht="105" x14ac:dyDescent="0.2">
      <c r="A18" s="464">
        <v>9</v>
      </c>
      <c r="B18" s="441" t="s">
        <v>3154</v>
      </c>
      <c r="C18" s="429" t="s">
        <v>3161</v>
      </c>
      <c r="D18" s="97" t="s">
        <v>3175</v>
      </c>
      <c r="E18" s="97">
        <v>211352016</v>
      </c>
      <c r="F18" s="97" t="s">
        <v>3157</v>
      </c>
      <c r="G18" s="97" t="s">
        <v>3163</v>
      </c>
      <c r="H18" s="97">
        <v>3033</v>
      </c>
      <c r="I18" s="97" t="s">
        <v>3157</v>
      </c>
      <c r="J18" s="97" t="s">
        <v>3164</v>
      </c>
      <c r="K18" s="442"/>
      <c r="L18" s="442">
        <v>254080</v>
      </c>
      <c r="M18" s="97" t="s">
        <v>3165</v>
      </c>
    </row>
    <row r="19" spans="1:13" ht="90" x14ac:dyDescent="0.2">
      <c r="A19" s="464">
        <v>10</v>
      </c>
      <c r="B19" s="441" t="s">
        <v>3154</v>
      </c>
      <c r="C19" s="429" t="s">
        <v>3167</v>
      </c>
      <c r="D19" s="97" t="s">
        <v>3176</v>
      </c>
      <c r="E19" s="97">
        <v>204982206</v>
      </c>
      <c r="F19" s="97" t="s">
        <v>3157</v>
      </c>
      <c r="G19" s="97" t="s">
        <v>3163</v>
      </c>
      <c r="H19" s="97">
        <v>1870</v>
      </c>
      <c r="I19" s="97" t="s">
        <v>3157</v>
      </c>
      <c r="J19" s="97" t="s">
        <v>3164</v>
      </c>
      <c r="K19" s="442"/>
      <c r="L19" s="442">
        <v>15151.99</v>
      </c>
      <c r="M19" s="97" t="s">
        <v>3177</v>
      </c>
    </row>
    <row r="20" spans="1:13" ht="105" x14ac:dyDescent="0.2">
      <c r="A20" s="464">
        <v>11</v>
      </c>
      <c r="B20" s="441" t="s">
        <v>3178</v>
      </c>
      <c r="C20" s="429" t="s">
        <v>3161</v>
      </c>
      <c r="D20" s="97" t="s">
        <v>3179</v>
      </c>
      <c r="E20" s="97">
        <v>402052906</v>
      </c>
      <c r="F20" s="97" t="s">
        <v>3157</v>
      </c>
      <c r="G20" s="97" t="s">
        <v>3163</v>
      </c>
      <c r="H20" s="97">
        <v>3466</v>
      </c>
      <c r="I20" s="97" t="s">
        <v>3157</v>
      </c>
      <c r="J20" s="97" t="s">
        <v>3164</v>
      </c>
      <c r="K20" s="442"/>
      <c r="L20" s="442">
        <v>36950.400000000001</v>
      </c>
      <c r="M20" s="97" t="s">
        <v>3165</v>
      </c>
    </row>
    <row r="21" spans="1:13" ht="330" x14ac:dyDescent="0.2">
      <c r="A21" s="464">
        <v>12</v>
      </c>
      <c r="B21" s="441" t="s">
        <v>3178</v>
      </c>
      <c r="C21" s="429" t="s">
        <v>1115</v>
      </c>
      <c r="D21" s="97" t="s">
        <v>3180</v>
      </c>
      <c r="E21" s="97">
        <v>28001084685</v>
      </c>
      <c r="F21" s="97" t="s">
        <v>3157</v>
      </c>
      <c r="G21" s="97" t="s">
        <v>3181</v>
      </c>
      <c r="H21" s="97"/>
      <c r="I21" s="97" t="s">
        <v>3157</v>
      </c>
      <c r="J21" s="97"/>
      <c r="K21" s="442"/>
      <c r="L21" s="442">
        <v>2500</v>
      </c>
      <c r="M21" s="97" t="s">
        <v>3182</v>
      </c>
    </row>
    <row r="22" spans="1:13" ht="240" x14ac:dyDescent="0.2">
      <c r="A22" s="464">
        <v>13</v>
      </c>
      <c r="B22" s="441" t="s">
        <v>3178</v>
      </c>
      <c r="C22" s="429" t="s">
        <v>1115</v>
      </c>
      <c r="D22" s="97" t="s">
        <v>3183</v>
      </c>
      <c r="E22" s="97">
        <v>28001084685</v>
      </c>
      <c r="F22" s="97" t="s">
        <v>3157</v>
      </c>
      <c r="G22" s="97" t="s">
        <v>3181</v>
      </c>
      <c r="H22" s="97"/>
      <c r="I22" s="97" t="s">
        <v>3157</v>
      </c>
      <c r="J22" s="97"/>
      <c r="K22" s="442"/>
      <c r="L22" s="442">
        <v>2000</v>
      </c>
      <c r="M22" s="97" t="s">
        <v>3184</v>
      </c>
    </row>
    <row r="23" spans="1:13" ht="90" x14ac:dyDescent="0.2">
      <c r="A23" s="464">
        <v>14</v>
      </c>
      <c r="B23" s="441" t="s">
        <v>3185</v>
      </c>
      <c r="C23" s="429" t="s">
        <v>3167</v>
      </c>
      <c r="D23" s="97" t="s">
        <v>3186</v>
      </c>
      <c r="E23" s="97">
        <v>405156762</v>
      </c>
      <c r="F23" s="97" t="s">
        <v>3157</v>
      </c>
      <c r="G23" s="97" t="s">
        <v>3163</v>
      </c>
      <c r="H23" s="97">
        <v>4280</v>
      </c>
      <c r="I23" s="97" t="s">
        <v>3157</v>
      </c>
      <c r="J23" s="97" t="s">
        <v>3164</v>
      </c>
      <c r="K23" s="442"/>
      <c r="L23" s="442">
        <v>6420.33</v>
      </c>
      <c r="M23" s="97" t="s">
        <v>3187</v>
      </c>
    </row>
    <row r="24" spans="1:13" ht="120" x14ac:dyDescent="0.2">
      <c r="A24" s="464">
        <v>15</v>
      </c>
      <c r="B24" s="441" t="s">
        <v>3188</v>
      </c>
      <c r="C24" s="429" t="s">
        <v>3167</v>
      </c>
      <c r="D24" s="97" t="s">
        <v>3189</v>
      </c>
      <c r="E24" s="97">
        <v>406146424</v>
      </c>
      <c r="F24" s="97" t="s">
        <v>3157</v>
      </c>
      <c r="G24" s="97" t="s">
        <v>3190</v>
      </c>
      <c r="H24" s="97">
        <v>4368</v>
      </c>
      <c r="I24" s="97" t="s">
        <v>3157</v>
      </c>
      <c r="J24" s="97" t="s">
        <v>3164</v>
      </c>
      <c r="K24" s="442"/>
      <c r="L24" s="442">
        <v>19920</v>
      </c>
      <c r="M24" s="97" t="s">
        <v>3191</v>
      </c>
    </row>
    <row r="25" spans="1:13" ht="75" x14ac:dyDescent="0.2">
      <c r="A25" s="464">
        <v>16</v>
      </c>
      <c r="B25" s="441" t="s">
        <v>3192</v>
      </c>
      <c r="C25" s="429" t="s">
        <v>3155</v>
      </c>
      <c r="D25" s="97" t="s">
        <v>3193</v>
      </c>
      <c r="E25" s="97">
        <v>400293589</v>
      </c>
      <c r="F25" s="97" t="s">
        <v>3157</v>
      </c>
      <c r="G25" s="97" t="s">
        <v>3194</v>
      </c>
      <c r="H25" s="97">
        <v>36</v>
      </c>
      <c r="I25" s="97" t="s">
        <v>3157</v>
      </c>
      <c r="J25" s="97" t="s">
        <v>3195</v>
      </c>
      <c r="K25" s="442"/>
      <c r="L25" s="442">
        <v>5734.8</v>
      </c>
      <c r="M25" s="97" t="s">
        <v>3196</v>
      </c>
    </row>
    <row r="26" spans="1:13" ht="195" x14ac:dyDescent="0.2">
      <c r="A26" s="464">
        <v>17</v>
      </c>
      <c r="B26" s="441" t="s">
        <v>3197</v>
      </c>
      <c r="C26" s="429" t="s">
        <v>3198</v>
      </c>
      <c r="D26" s="97" t="s">
        <v>3199</v>
      </c>
      <c r="E26" s="97">
        <v>437059415</v>
      </c>
      <c r="F26" s="97" t="s">
        <v>3157</v>
      </c>
      <c r="G26" s="97" t="s">
        <v>3200</v>
      </c>
      <c r="H26" s="97"/>
      <c r="I26" s="97" t="s">
        <v>3157</v>
      </c>
      <c r="J26" s="97"/>
      <c r="K26" s="442"/>
      <c r="L26" s="442">
        <v>5400</v>
      </c>
      <c r="M26" s="97" t="s">
        <v>3201</v>
      </c>
    </row>
    <row r="27" spans="1:13" ht="45" x14ac:dyDescent="0.2">
      <c r="A27" s="464">
        <v>18</v>
      </c>
      <c r="B27" s="441" t="s">
        <v>3197</v>
      </c>
      <c r="C27" s="429" t="s">
        <v>1115</v>
      </c>
      <c r="D27" s="97" t="s">
        <v>3199</v>
      </c>
      <c r="E27" s="97">
        <v>437059415</v>
      </c>
      <c r="F27" s="97" t="s">
        <v>3157</v>
      </c>
      <c r="G27" s="97" t="s">
        <v>3200</v>
      </c>
      <c r="H27" s="97"/>
      <c r="I27" s="97"/>
      <c r="J27" s="97"/>
      <c r="K27" s="442"/>
      <c r="L27" s="442">
        <v>2600</v>
      </c>
      <c r="M27" s="97" t="s">
        <v>3202</v>
      </c>
    </row>
    <row r="28" spans="1:13" ht="105" x14ac:dyDescent="0.2">
      <c r="A28" s="464">
        <v>19</v>
      </c>
      <c r="B28" s="441" t="s">
        <v>3197</v>
      </c>
      <c r="C28" s="429" t="s">
        <v>3155</v>
      </c>
      <c r="D28" s="97" t="s">
        <v>3203</v>
      </c>
      <c r="E28" s="97">
        <v>51001003676</v>
      </c>
      <c r="F28" s="97" t="s">
        <v>3157</v>
      </c>
      <c r="G28" s="97" t="s">
        <v>3204</v>
      </c>
      <c r="H28" s="97"/>
      <c r="I28" s="97" t="s">
        <v>3157</v>
      </c>
      <c r="J28" s="97"/>
      <c r="K28" s="442"/>
      <c r="L28" s="442">
        <v>2800</v>
      </c>
      <c r="M28" s="97" t="s">
        <v>3205</v>
      </c>
    </row>
    <row r="29" spans="1:13" ht="90" x14ac:dyDescent="0.2">
      <c r="A29" s="464">
        <v>20</v>
      </c>
      <c r="B29" s="441" t="s">
        <v>3206</v>
      </c>
      <c r="C29" s="429" t="s">
        <v>3155</v>
      </c>
      <c r="D29" s="97" t="s">
        <v>3207</v>
      </c>
      <c r="E29" s="97">
        <v>442260287</v>
      </c>
      <c r="F29" s="97" t="s">
        <v>3157</v>
      </c>
      <c r="G29" s="97" t="s">
        <v>3194</v>
      </c>
      <c r="H29" s="97"/>
      <c r="I29" s="97" t="s">
        <v>3157</v>
      </c>
      <c r="J29" s="97"/>
      <c r="K29" s="442"/>
      <c r="L29" s="442">
        <v>300</v>
      </c>
      <c r="M29" s="97" t="s">
        <v>3208</v>
      </c>
    </row>
    <row r="30" spans="1:13" ht="135" x14ac:dyDescent="0.2">
      <c r="A30" s="464">
        <v>21</v>
      </c>
      <c r="B30" s="441" t="s">
        <v>3197</v>
      </c>
      <c r="C30" s="429" t="s">
        <v>3209</v>
      </c>
      <c r="D30" s="97" t="s">
        <v>3210</v>
      </c>
      <c r="E30" s="97">
        <v>230085127</v>
      </c>
      <c r="F30" s="97" t="s">
        <v>3157</v>
      </c>
      <c r="G30" s="97" t="s">
        <v>3194</v>
      </c>
      <c r="H30" s="97"/>
      <c r="I30" s="97" t="s">
        <v>3157</v>
      </c>
      <c r="J30" s="97"/>
      <c r="K30" s="442"/>
      <c r="L30" s="442">
        <v>220</v>
      </c>
      <c r="M30" s="97" t="s">
        <v>3211</v>
      </c>
    </row>
    <row r="31" spans="1:13" ht="120" x14ac:dyDescent="0.2">
      <c r="A31" s="464">
        <v>22</v>
      </c>
      <c r="B31" s="441" t="s">
        <v>3197</v>
      </c>
      <c r="C31" s="429" t="s">
        <v>3155</v>
      </c>
      <c r="D31" s="97" t="s">
        <v>3212</v>
      </c>
      <c r="E31" s="97">
        <v>445418423</v>
      </c>
      <c r="F31" s="97" t="s">
        <v>3157</v>
      </c>
      <c r="G31" s="97" t="s">
        <v>3194</v>
      </c>
      <c r="H31" s="97"/>
      <c r="I31" s="97" t="s">
        <v>3157</v>
      </c>
      <c r="J31" s="97"/>
      <c r="K31" s="442"/>
      <c r="L31" s="442">
        <v>300</v>
      </c>
      <c r="M31" s="97" t="s">
        <v>3213</v>
      </c>
    </row>
    <row r="32" spans="1:13" ht="90" x14ac:dyDescent="0.2">
      <c r="A32" s="464">
        <v>23</v>
      </c>
      <c r="B32" s="441" t="s">
        <v>3197</v>
      </c>
      <c r="C32" s="429" t="s">
        <v>3209</v>
      </c>
      <c r="D32" s="97" t="s">
        <v>3214</v>
      </c>
      <c r="E32" s="97">
        <v>404559544</v>
      </c>
      <c r="F32" s="97" t="s">
        <v>3157</v>
      </c>
      <c r="G32" s="97" t="s">
        <v>3194</v>
      </c>
      <c r="H32" s="97"/>
      <c r="I32" s="97" t="s">
        <v>3157</v>
      </c>
      <c r="J32" s="97"/>
      <c r="K32" s="442"/>
      <c r="L32" s="442">
        <v>1000</v>
      </c>
      <c r="M32" s="97" t="s">
        <v>3215</v>
      </c>
    </row>
    <row r="33" spans="1:13" ht="225" x14ac:dyDescent="0.2">
      <c r="A33" s="464">
        <v>24</v>
      </c>
      <c r="B33" s="441" t="s">
        <v>3216</v>
      </c>
      <c r="C33" s="429" t="s">
        <v>1115</v>
      </c>
      <c r="D33" s="97" t="s">
        <v>3217</v>
      </c>
      <c r="E33" s="97">
        <v>427716153</v>
      </c>
      <c r="F33" s="97" t="s">
        <v>1114</v>
      </c>
      <c r="G33" s="97" t="s">
        <v>3218</v>
      </c>
      <c r="H33" s="97" t="s">
        <v>3219</v>
      </c>
      <c r="I33" s="97" t="s">
        <v>1114</v>
      </c>
      <c r="J33" s="97" t="s">
        <v>3220</v>
      </c>
      <c r="K33" s="442"/>
      <c r="L33" s="442">
        <v>1000</v>
      </c>
      <c r="M33" s="97" t="s">
        <v>3221</v>
      </c>
    </row>
    <row r="34" spans="1:13" ht="330" x14ac:dyDescent="0.2">
      <c r="A34" s="464">
        <v>25</v>
      </c>
      <c r="B34" s="441" t="s">
        <v>3216</v>
      </c>
      <c r="C34" s="429" t="s">
        <v>1115</v>
      </c>
      <c r="D34" s="97" t="s">
        <v>3217</v>
      </c>
      <c r="E34" s="97">
        <v>427716153</v>
      </c>
      <c r="F34" s="97" t="s">
        <v>1114</v>
      </c>
      <c r="G34" s="97" t="s">
        <v>3218</v>
      </c>
      <c r="H34" s="97"/>
      <c r="I34" s="97" t="s">
        <v>1114</v>
      </c>
      <c r="J34" s="97"/>
      <c r="K34" s="442"/>
      <c r="L34" s="442">
        <v>1500</v>
      </c>
      <c r="M34" s="97" t="s">
        <v>3222</v>
      </c>
    </row>
    <row r="35" spans="1:13" ht="45" x14ac:dyDescent="0.2">
      <c r="A35" s="464">
        <v>26</v>
      </c>
      <c r="B35" s="441" t="s">
        <v>3223</v>
      </c>
      <c r="C35" s="429" t="s">
        <v>3155</v>
      </c>
      <c r="D35" s="97" t="s">
        <v>3224</v>
      </c>
      <c r="E35" s="97">
        <v>211390172</v>
      </c>
      <c r="F35" s="97" t="s">
        <v>3157</v>
      </c>
      <c r="G35" s="97" t="s">
        <v>3225</v>
      </c>
      <c r="H35" s="97">
        <v>110</v>
      </c>
      <c r="I35" s="97" t="s">
        <v>3157</v>
      </c>
      <c r="J35" s="97" t="s">
        <v>3195</v>
      </c>
      <c r="K35" s="442"/>
      <c r="L35" s="442">
        <v>31900</v>
      </c>
      <c r="M35" s="97" t="s">
        <v>3226</v>
      </c>
    </row>
    <row r="36" spans="1:13" ht="45" x14ac:dyDescent="0.2">
      <c r="A36" s="464">
        <v>27</v>
      </c>
      <c r="B36" s="441"/>
      <c r="C36" s="429" t="s">
        <v>3155</v>
      </c>
      <c r="D36" s="97" t="s">
        <v>3193</v>
      </c>
      <c r="E36" s="97">
        <v>400293589</v>
      </c>
      <c r="F36" s="97" t="s">
        <v>3157</v>
      </c>
      <c r="G36" s="97"/>
      <c r="H36" s="97"/>
      <c r="I36" s="97" t="s">
        <v>3157</v>
      </c>
      <c r="J36" s="97"/>
      <c r="K36" s="442"/>
      <c r="L36" s="442">
        <v>34906.800000000003</v>
      </c>
      <c r="M36" s="97"/>
    </row>
    <row r="37" spans="1:13" ht="75" x14ac:dyDescent="0.2">
      <c r="A37" s="464">
        <v>28</v>
      </c>
      <c r="B37" s="441" t="s">
        <v>3206</v>
      </c>
      <c r="C37" s="429" t="s">
        <v>3155</v>
      </c>
      <c r="D37" s="97" t="s">
        <v>3227</v>
      </c>
      <c r="E37" s="97">
        <v>405182302</v>
      </c>
      <c r="F37" s="97" t="s">
        <v>3157</v>
      </c>
      <c r="G37" s="97" t="s">
        <v>3228</v>
      </c>
      <c r="H37" s="97"/>
      <c r="I37" s="97" t="s">
        <v>3157</v>
      </c>
      <c r="J37" s="97"/>
      <c r="K37" s="442"/>
      <c r="L37" s="442">
        <v>20289.509999999998</v>
      </c>
      <c r="M37" s="97" t="s">
        <v>3229</v>
      </c>
    </row>
    <row r="38" spans="1:13" ht="165" x14ac:dyDescent="0.2">
      <c r="A38" s="464">
        <v>29</v>
      </c>
      <c r="B38" s="441" t="s">
        <v>3206</v>
      </c>
      <c r="C38" s="429" t="s">
        <v>1115</v>
      </c>
      <c r="D38" s="97" t="s">
        <v>3230</v>
      </c>
      <c r="E38" s="97">
        <v>211359457</v>
      </c>
      <c r="F38" s="97" t="s">
        <v>3157</v>
      </c>
      <c r="G38" s="97" t="s">
        <v>3194</v>
      </c>
      <c r="H38" s="97"/>
      <c r="I38" s="97" t="s">
        <v>3157</v>
      </c>
      <c r="J38" s="97"/>
      <c r="K38" s="442"/>
      <c r="L38" s="442">
        <v>1500</v>
      </c>
      <c r="M38" s="97" t="s">
        <v>3231</v>
      </c>
    </row>
    <row r="39" spans="1:13" ht="120" x14ac:dyDescent="0.2">
      <c r="A39" s="464">
        <v>30</v>
      </c>
      <c r="B39" s="441" t="s">
        <v>3206</v>
      </c>
      <c r="C39" s="429" t="s">
        <v>1115</v>
      </c>
      <c r="D39" s="97" t="s">
        <v>3230</v>
      </c>
      <c r="E39" s="97">
        <v>211359457</v>
      </c>
      <c r="F39" s="97" t="s">
        <v>3157</v>
      </c>
      <c r="G39" s="97" t="s">
        <v>3194</v>
      </c>
      <c r="H39" s="97"/>
      <c r="I39" s="97" t="s">
        <v>3157</v>
      </c>
      <c r="J39" s="97"/>
      <c r="K39" s="442"/>
      <c r="L39" s="442">
        <v>3500</v>
      </c>
      <c r="M39" s="97" t="s">
        <v>3232</v>
      </c>
    </row>
    <row r="40" spans="1:13" ht="285" x14ac:dyDescent="0.2">
      <c r="A40" s="464">
        <v>31</v>
      </c>
      <c r="B40" s="441" t="s">
        <v>3206</v>
      </c>
      <c r="C40" s="429" t="s">
        <v>1115</v>
      </c>
      <c r="D40" s="97" t="s">
        <v>3233</v>
      </c>
      <c r="E40" s="97">
        <v>237074535</v>
      </c>
      <c r="F40" s="97" t="s">
        <v>3157</v>
      </c>
      <c r="G40" s="97" t="s">
        <v>3194</v>
      </c>
      <c r="H40" s="97"/>
      <c r="I40" s="97" t="s">
        <v>3157</v>
      </c>
      <c r="J40" s="97"/>
      <c r="K40" s="442"/>
      <c r="L40" s="442">
        <v>300</v>
      </c>
      <c r="M40" s="97" t="s">
        <v>3234</v>
      </c>
    </row>
    <row r="41" spans="1:13" ht="120" x14ac:dyDescent="0.2">
      <c r="A41" s="464">
        <v>32</v>
      </c>
      <c r="B41" s="441" t="s">
        <v>3206</v>
      </c>
      <c r="C41" s="429" t="s">
        <v>3198</v>
      </c>
      <c r="D41" s="97" t="s">
        <v>3233</v>
      </c>
      <c r="E41" s="97">
        <v>237074535</v>
      </c>
      <c r="F41" s="97" t="s">
        <v>3157</v>
      </c>
      <c r="G41" s="97" t="s">
        <v>3194</v>
      </c>
      <c r="H41" s="97">
        <v>816</v>
      </c>
      <c r="I41" s="97" t="s">
        <v>3157</v>
      </c>
      <c r="J41" s="97" t="s">
        <v>3235</v>
      </c>
      <c r="K41" s="442"/>
      <c r="L41" s="442">
        <v>1200</v>
      </c>
      <c r="M41" s="97" t="s">
        <v>3236</v>
      </c>
    </row>
    <row r="42" spans="1:13" ht="180" x14ac:dyDescent="0.2">
      <c r="A42" s="464">
        <v>33</v>
      </c>
      <c r="B42" s="441" t="s">
        <v>3237</v>
      </c>
      <c r="C42" s="429" t="s">
        <v>1115</v>
      </c>
      <c r="D42" s="97" t="s">
        <v>3238</v>
      </c>
      <c r="E42" s="97">
        <v>28001112147</v>
      </c>
      <c r="F42" s="97" t="s">
        <v>3157</v>
      </c>
      <c r="G42" s="97" t="s">
        <v>3239</v>
      </c>
      <c r="H42" s="97" t="s">
        <v>3240</v>
      </c>
      <c r="I42" s="97" t="s">
        <v>3157</v>
      </c>
      <c r="J42" s="97" t="s">
        <v>3220</v>
      </c>
      <c r="K42" s="442"/>
      <c r="L42" s="442">
        <v>2000</v>
      </c>
      <c r="M42" s="97" t="s">
        <v>3241</v>
      </c>
    </row>
    <row r="43" spans="1:13" ht="409.5" x14ac:dyDescent="0.2">
      <c r="A43" s="464">
        <v>34</v>
      </c>
      <c r="B43" s="441" t="s">
        <v>3237</v>
      </c>
      <c r="C43" s="429" t="s">
        <v>1115</v>
      </c>
      <c r="D43" s="97" t="s">
        <v>3238</v>
      </c>
      <c r="E43" s="97">
        <v>28001112147</v>
      </c>
      <c r="F43" s="97" t="s">
        <v>3157</v>
      </c>
      <c r="G43" s="97" t="s">
        <v>3239</v>
      </c>
      <c r="H43" s="97"/>
      <c r="I43" s="97" t="s">
        <v>3157</v>
      </c>
      <c r="J43" s="97"/>
      <c r="K43" s="442"/>
      <c r="L43" s="442">
        <v>1000</v>
      </c>
      <c r="M43" s="97" t="s">
        <v>3242</v>
      </c>
    </row>
    <row r="44" spans="1:13" ht="195" x14ac:dyDescent="0.2">
      <c r="A44" s="464">
        <v>35</v>
      </c>
      <c r="B44" s="441" t="s">
        <v>3237</v>
      </c>
      <c r="C44" s="429" t="s">
        <v>1115</v>
      </c>
      <c r="D44" s="97" t="s">
        <v>3238</v>
      </c>
      <c r="E44" s="97">
        <v>28001112147</v>
      </c>
      <c r="F44" s="97" t="s">
        <v>3157</v>
      </c>
      <c r="G44" s="97" t="s">
        <v>3239</v>
      </c>
      <c r="H44" s="97"/>
      <c r="I44" s="97" t="s">
        <v>3157</v>
      </c>
      <c r="J44" s="97"/>
      <c r="K44" s="442"/>
      <c r="L44" s="442">
        <v>2000</v>
      </c>
      <c r="M44" s="97" t="s">
        <v>3243</v>
      </c>
    </row>
    <row r="45" spans="1:13" ht="75" x14ac:dyDescent="0.2">
      <c r="A45" s="464">
        <v>36</v>
      </c>
      <c r="B45" s="441" t="s">
        <v>3244</v>
      </c>
      <c r="C45" s="429" t="s">
        <v>3167</v>
      </c>
      <c r="D45" s="97" t="s">
        <v>3168</v>
      </c>
      <c r="E45" s="97">
        <v>204892535</v>
      </c>
      <c r="F45" s="97" t="s">
        <v>1114</v>
      </c>
      <c r="G45" s="97" t="s">
        <v>3245</v>
      </c>
      <c r="H45" s="97">
        <v>2169</v>
      </c>
      <c r="I45" s="97" t="s">
        <v>1114</v>
      </c>
      <c r="J45" s="97"/>
      <c r="K45" s="442"/>
      <c r="L45" s="442">
        <v>10000</v>
      </c>
      <c r="M45" s="97" t="s">
        <v>3169</v>
      </c>
    </row>
    <row r="46" spans="1:13" ht="75" x14ac:dyDescent="0.2">
      <c r="A46" s="464">
        <v>37</v>
      </c>
      <c r="B46" s="441" t="s">
        <v>3244</v>
      </c>
      <c r="C46" s="429" t="s">
        <v>3167</v>
      </c>
      <c r="D46" s="97" t="s">
        <v>3168</v>
      </c>
      <c r="E46" s="97">
        <v>204892535</v>
      </c>
      <c r="F46" s="97" t="s">
        <v>1114</v>
      </c>
      <c r="G46" s="97" t="s">
        <v>3245</v>
      </c>
      <c r="H46" s="97">
        <v>2600</v>
      </c>
      <c r="I46" s="97" t="s">
        <v>1114</v>
      </c>
      <c r="J46" s="97"/>
      <c r="K46" s="442"/>
      <c r="L46" s="442">
        <v>12000</v>
      </c>
      <c r="M46" s="97" t="s">
        <v>3170</v>
      </c>
    </row>
    <row r="47" spans="1:13" ht="60" x14ac:dyDescent="0.2">
      <c r="A47" s="464">
        <v>38</v>
      </c>
      <c r="B47" s="441" t="s">
        <v>3244</v>
      </c>
      <c r="C47" s="429" t="s">
        <v>3167</v>
      </c>
      <c r="D47" s="97" t="s">
        <v>3168</v>
      </c>
      <c r="E47" s="97">
        <v>204892535</v>
      </c>
      <c r="F47" s="97" t="s">
        <v>1114</v>
      </c>
      <c r="G47" s="97" t="s">
        <v>3245</v>
      </c>
      <c r="H47" s="97">
        <v>2600</v>
      </c>
      <c r="I47" s="97" t="s">
        <v>1114</v>
      </c>
      <c r="J47" s="97"/>
      <c r="K47" s="442"/>
      <c r="L47" s="442">
        <v>12000</v>
      </c>
      <c r="M47" s="97" t="s">
        <v>3172</v>
      </c>
    </row>
    <row r="48" spans="1:13" ht="75" x14ac:dyDescent="0.2">
      <c r="A48" s="464">
        <v>39</v>
      </c>
      <c r="B48" s="441" t="s">
        <v>3244</v>
      </c>
      <c r="C48" s="429" t="s">
        <v>3167</v>
      </c>
      <c r="D48" s="97" t="s">
        <v>3168</v>
      </c>
      <c r="E48" s="97">
        <v>204892535</v>
      </c>
      <c r="F48" s="97" t="s">
        <v>1114</v>
      </c>
      <c r="G48" s="97" t="s">
        <v>3245</v>
      </c>
      <c r="H48" s="97">
        <v>2169</v>
      </c>
      <c r="I48" s="97" t="s">
        <v>1114</v>
      </c>
      <c r="J48" s="97"/>
      <c r="K48" s="442"/>
      <c r="L48" s="442">
        <v>10000</v>
      </c>
      <c r="M48" s="97" t="s">
        <v>3246</v>
      </c>
    </row>
    <row r="49" spans="1:13" ht="90" x14ac:dyDescent="0.2">
      <c r="A49" s="464">
        <v>40</v>
      </c>
      <c r="B49" s="441" t="s">
        <v>3206</v>
      </c>
      <c r="C49" s="429" t="s">
        <v>3167</v>
      </c>
      <c r="D49" s="97" t="s">
        <v>3186</v>
      </c>
      <c r="E49" s="97">
        <v>405156762</v>
      </c>
      <c r="F49" s="97" t="s">
        <v>3157</v>
      </c>
      <c r="G49" s="97" t="s">
        <v>3163</v>
      </c>
      <c r="H49" s="97">
        <v>3950</v>
      </c>
      <c r="I49" s="97" t="s">
        <v>3157</v>
      </c>
      <c r="J49" s="97"/>
      <c r="K49" s="442"/>
      <c r="L49" s="442">
        <v>5889.58</v>
      </c>
      <c r="M49" s="97" t="s">
        <v>3187</v>
      </c>
    </row>
    <row r="50" spans="1:13" ht="90" x14ac:dyDescent="0.2">
      <c r="A50" s="464">
        <v>41</v>
      </c>
      <c r="B50" s="441"/>
      <c r="C50" s="429" t="s">
        <v>3167</v>
      </c>
      <c r="D50" s="97" t="s">
        <v>3173</v>
      </c>
      <c r="E50" s="97">
        <v>405229051</v>
      </c>
      <c r="F50" s="97" t="s">
        <v>3157</v>
      </c>
      <c r="G50" s="97" t="s">
        <v>3163</v>
      </c>
      <c r="H50" s="97">
        <v>2918</v>
      </c>
      <c r="I50" s="97" t="s">
        <v>3157</v>
      </c>
      <c r="J50" s="97" t="s">
        <v>3164</v>
      </c>
      <c r="K50" s="442"/>
      <c r="L50" s="442">
        <v>5638.5</v>
      </c>
      <c r="M50" s="97" t="s">
        <v>3174</v>
      </c>
    </row>
    <row r="51" spans="1:13" ht="105" x14ac:dyDescent="0.2">
      <c r="A51" s="464">
        <v>42</v>
      </c>
      <c r="B51" s="441" t="s">
        <v>3244</v>
      </c>
      <c r="C51" s="429" t="s">
        <v>3161</v>
      </c>
      <c r="D51" s="97" t="s">
        <v>3179</v>
      </c>
      <c r="E51" s="97">
        <v>402052906</v>
      </c>
      <c r="F51" s="97" t="s">
        <v>1114</v>
      </c>
      <c r="G51" s="97" t="s">
        <v>3163</v>
      </c>
      <c r="H51" s="97">
        <v>3158</v>
      </c>
      <c r="I51" s="97" t="s">
        <v>1114</v>
      </c>
      <c r="J51" s="97"/>
      <c r="K51" s="442"/>
      <c r="L51" s="442">
        <v>33666</v>
      </c>
      <c r="M51" s="97" t="s">
        <v>3165</v>
      </c>
    </row>
    <row r="52" spans="1:13" ht="45" x14ac:dyDescent="0.2">
      <c r="A52" s="464">
        <v>43</v>
      </c>
      <c r="B52" s="441" t="s">
        <v>3244</v>
      </c>
      <c r="C52" s="429" t="s">
        <v>3167</v>
      </c>
      <c r="D52" s="97" t="s">
        <v>3176</v>
      </c>
      <c r="E52" s="97">
        <v>204982206</v>
      </c>
      <c r="F52" s="97" t="s">
        <v>1114</v>
      </c>
      <c r="G52" s="97" t="s">
        <v>3163</v>
      </c>
      <c r="H52" s="97">
        <v>4478</v>
      </c>
      <c r="I52" s="97" t="s">
        <v>1114</v>
      </c>
      <c r="J52" s="97" t="s">
        <v>3164</v>
      </c>
      <c r="K52" s="442"/>
      <c r="L52" s="442">
        <v>36228.26</v>
      </c>
      <c r="M52" s="97" t="s">
        <v>3247</v>
      </c>
    </row>
    <row r="53" spans="1:13" ht="60" x14ac:dyDescent="0.2">
      <c r="A53" s="464">
        <v>44</v>
      </c>
      <c r="B53" s="441" t="s">
        <v>3244</v>
      </c>
      <c r="C53" s="429" t="s">
        <v>3161</v>
      </c>
      <c r="D53" s="97" t="s">
        <v>3166</v>
      </c>
      <c r="E53" s="97">
        <v>202188612</v>
      </c>
      <c r="F53" s="97" t="s">
        <v>1114</v>
      </c>
      <c r="G53" s="97" t="s">
        <v>3163</v>
      </c>
      <c r="H53" s="97">
        <v>5672</v>
      </c>
      <c r="I53" s="97" t="s">
        <v>1114</v>
      </c>
      <c r="J53" s="97" t="s">
        <v>3164</v>
      </c>
      <c r="K53" s="442"/>
      <c r="L53" s="442">
        <v>600268</v>
      </c>
      <c r="M53" s="97" t="s">
        <v>3248</v>
      </c>
    </row>
    <row r="54" spans="1:13" ht="60" x14ac:dyDescent="0.2">
      <c r="A54" s="464">
        <v>45</v>
      </c>
      <c r="B54" s="441" t="s">
        <v>3244</v>
      </c>
      <c r="C54" s="429" t="s">
        <v>3161</v>
      </c>
      <c r="D54" s="97" t="s">
        <v>3162</v>
      </c>
      <c r="E54" s="97">
        <v>404947475</v>
      </c>
      <c r="F54" s="97" t="s">
        <v>1114</v>
      </c>
      <c r="G54" s="97" t="s">
        <v>3163</v>
      </c>
      <c r="H54" s="97">
        <v>5300</v>
      </c>
      <c r="I54" s="97" t="s">
        <v>1114</v>
      </c>
      <c r="J54" s="97" t="s">
        <v>3164</v>
      </c>
      <c r="K54" s="442"/>
      <c r="L54" s="442">
        <v>140557</v>
      </c>
      <c r="M54" s="97" t="s">
        <v>3248</v>
      </c>
    </row>
    <row r="55" spans="1:13" ht="60" x14ac:dyDescent="0.2">
      <c r="A55" s="464">
        <v>46</v>
      </c>
      <c r="B55" s="441" t="s">
        <v>3244</v>
      </c>
      <c r="C55" s="429" t="s">
        <v>3161</v>
      </c>
      <c r="D55" s="97" t="s">
        <v>3175</v>
      </c>
      <c r="E55" s="97">
        <v>211352016</v>
      </c>
      <c r="F55" s="97" t="s">
        <v>1114</v>
      </c>
      <c r="G55" s="97" t="s">
        <v>3163</v>
      </c>
      <c r="H55" s="97">
        <v>4215</v>
      </c>
      <c r="I55" s="97" t="s">
        <v>1114</v>
      </c>
      <c r="J55" s="97"/>
      <c r="K55" s="442"/>
      <c r="L55" s="442">
        <v>353080</v>
      </c>
      <c r="M55" s="97" t="s">
        <v>3248</v>
      </c>
    </row>
    <row r="56" spans="1:13" ht="255" x14ac:dyDescent="0.2">
      <c r="A56" s="464">
        <v>47</v>
      </c>
      <c r="B56" s="441" t="s">
        <v>3249</v>
      </c>
      <c r="C56" s="429" t="s">
        <v>1115</v>
      </c>
      <c r="D56" s="97" t="s">
        <v>3250</v>
      </c>
      <c r="E56" s="97">
        <v>404409252</v>
      </c>
      <c r="F56" s="97" t="s">
        <v>1114</v>
      </c>
      <c r="G56" s="97" t="s">
        <v>3251</v>
      </c>
      <c r="H56" s="97" t="s">
        <v>3252</v>
      </c>
      <c r="I56" s="97" t="s">
        <v>1114</v>
      </c>
      <c r="J56" s="97" t="s">
        <v>3220</v>
      </c>
      <c r="K56" s="442"/>
      <c r="L56" s="442">
        <v>833.33</v>
      </c>
      <c r="M56" s="97" t="s">
        <v>3253</v>
      </c>
    </row>
    <row r="57" spans="1:13" ht="255" x14ac:dyDescent="0.2">
      <c r="A57" s="464">
        <v>48</v>
      </c>
      <c r="B57" s="441" t="s">
        <v>3249</v>
      </c>
      <c r="C57" s="429" t="s">
        <v>1115</v>
      </c>
      <c r="D57" s="97" t="s">
        <v>3250</v>
      </c>
      <c r="E57" s="97">
        <v>404409252</v>
      </c>
      <c r="F57" s="97" t="s">
        <v>1114</v>
      </c>
      <c r="G57" s="97" t="s">
        <v>3251</v>
      </c>
      <c r="H57" s="97" t="s">
        <v>3252</v>
      </c>
      <c r="I57" s="97" t="s">
        <v>1114</v>
      </c>
      <c r="J57" s="97" t="s">
        <v>3220</v>
      </c>
      <c r="K57" s="442"/>
      <c r="L57" s="442">
        <v>833.34</v>
      </c>
      <c r="M57" s="97" t="s">
        <v>3254</v>
      </c>
    </row>
    <row r="58" spans="1:13" ht="135" x14ac:dyDescent="0.2">
      <c r="A58" s="464">
        <v>49</v>
      </c>
      <c r="B58" s="441" t="s">
        <v>3255</v>
      </c>
      <c r="C58" s="429" t="s">
        <v>3209</v>
      </c>
      <c r="D58" s="97" t="s">
        <v>3256</v>
      </c>
      <c r="E58" s="97">
        <v>445559832</v>
      </c>
      <c r="F58" s="97" t="s">
        <v>1114</v>
      </c>
      <c r="G58" s="97" t="s">
        <v>3257</v>
      </c>
      <c r="H58" s="97"/>
      <c r="I58" s="97" t="s">
        <v>1114</v>
      </c>
      <c r="J58" s="97"/>
      <c r="K58" s="442"/>
      <c r="L58" s="442">
        <v>500</v>
      </c>
      <c r="M58" s="97" t="s">
        <v>3258</v>
      </c>
    </row>
    <row r="59" spans="1:13" ht="330" x14ac:dyDescent="0.2">
      <c r="A59" s="464">
        <v>50</v>
      </c>
      <c r="B59" s="441" t="s">
        <v>3244</v>
      </c>
      <c r="C59" s="429" t="s">
        <v>1115</v>
      </c>
      <c r="D59" s="97" t="s">
        <v>3186</v>
      </c>
      <c r="E59" s="97">
        <v>405156762</v>
      </c>
      <c r="F59" s="97" t="s">
        <v>1114</v>
      </c>
      <c r="G59" s="97" t="s">
        <v>3259</v>
      </c>
      <c r="H59" s="97">
        <v>2500</v>
      </c>
      <c r="I59" s="97" t="s">
        <v>1114</v>
      </c>
      <c r="J59" s="97"/>
      <c r="K59" s="442"/>
      <c r="L59" s="442">
        <v>3750</v>
      </c>
      <c r="M59" s="97" t="s">
        <v>3260</v>
      </c>
    </row>
    <row r="60" spans="1:13" ht="330" x14ac:dyDescent="0.2">
      <c r="A60" s="464">
        <v>51</v>
      </c>
      <c r="B60" s="441" t="s">
        <v>3244</v>
      </c>
      <c r="C60" s="429" t="s">
        <v>1115</v>
      </c>
      <c r="D60" s="97" t="s">
        <v>3261</v>
      </c>
      <c r="E60" s="97">
        <v>406178283</v>
      </c>
      <c r="F60" s="97" t="s">
        <v>1114</v>
      </c>
      <c r="G60" s="97" t="s">
        <v>3259</v>
      </c>
      <c r="H60" s="97"/>
      <c r="I60" s="97" t="s">
        <v>1114</v>
      </c>
      <c r="J60" s="97"/>
      <c r="K60" s="442"/>
      <c r="L60" s="442">
        <v>3000</v>
      </c>
      <c r="M60" s="97" t="s">
        <v>3262</v>
      </c>
    </row>
    <row r="61" spans="1:13" ht="330" x14ac:dyDescent="0.2">
      <c r="A61" s="464">
        <v>52</v>
      </c>
      <c r="B61" s="441" t="s">
        <v>3244</v>
      </c>
      <c r="C61" s="429" t="s">
        <v>1115</v>
      </c>
      <c r="D61" s="97" t="s">
        <v>3261</v>
      </c>
      <c r="E61" s="97">
        <v>406178283</v>
      </c>
      <c r="F61" s="97" t="s">
        <v>1114</v>
      </c>
      <c r="G61" s="97" t="s">
        <v>3259</v>
      </c>
      <c r="H61" s="97"/>
      <c r="I61" s="97" t="s">
        <v>1114</v>
      </c>
      <c r="J61" s="97"/>
      <c r="K61" s="442"/>
      <c r="L61" s="442">
        <v>3000</v>
      </c>
      <c r="M61" s="97" t="s">
        <v>3263</v>
      </c>
    </row>
    <row r="62" spans="1:13" ht="330" x14ac:dyDescent="0.2">
      <c r="A62" s="464">
        <v>53</v>
      </c>
      <c r="B62" s="441" t="s">
        <v>3244</v>
      </c>
      <c r="C62" s="429" t="s">
        <v>1115</v>
      </c>
      <c r="D62" s="97" t="s">
        <v>3264</v>
      </c>
      <c r="E62" s="97">
        <v>404473814</v>
      </c>
      <c r="F62" s="97" t="s">
        <v>1114</v>
      </c>
      <c r="G62" s="97" t="s">
        <v>3259</v>
      </c>
      <c r="H62" s="97"/>
      <c r="I62" s="97" t="s">
        <v>1114</v>
      </c>
      <c r="J62" s="97"/>
      <c r="K62" s="442"/>
      <c r="L62" s="442">
        <v>2000.01</v>
      </c>
      <c r="M62" s="97" t="s">
        <v>3265</v>
      </c>
    </row>
    <row r="63" spans="1:13" ht="330" x14ac:dyDescent="0.2">
      <c r="A63" s="464">
        <v>54</v>
      </c>
      <c r="B63" s="441" t="s">
        <v>3244</v>
      </c>
      <c r="C63" s="429" t="s">
        <v>1115</v>
      </c>
      <c r="D63" s="97" t="s">
        <v>3264</v>
      </c>
      <c r="E63" s="97">
        <v>404473814</v>
      </c>
      <c r="F63" s="97" t="s">
        <v>1114</v>
      </c>
      <c r="G63" s="97" t="s">
        <v>3259</v>
      </c>
      <c r="H63" s="97"/>
      <c r="I63" s="97" t="s">
        <v>1114</v>
      </c>
      <c r="J63" s="97"/>
      <c r="K63" s="442"/>
      <c r="L63" s="442">
        <v>3999.99</v>
      </c>
      <c r="M63" s="97" t="s">
        <v>3266</v>
      </c>
    </row>
    <row r="64" spans="1:13" ht="330" x14ac:dyDescent="0.2">
      <c r="A64" s="464">
        <v>55</v>
      </c>
      <c r="B64" s="441" t="s">
        <v>3244</v>
      </c>
      <c r="C64" s="429" t="s">
        <v>1115</v>
      </c>
      <c r="D64" s="97" t="s">
        <v>3267</v>
      </c>
      <c r="E64" s="97">
        <v>404470363</v>
      </c>
      <c r="F64" s="97" t="s">
        <v>1114</v>
      </c>
      <c r="G64" s="97" t="s">
        <v>3259</v>
      </c>
      <c r="H64" s="97"/>
      <c r="I64" s="97" t="s">
        <v>1114</v>
      </c>
      <c r="J64" s="97"/>
      <c r="K64" s="442"/>
      <c r="L64" s="442">
        <v>3000</v>
      </c>
      <c r="M64" s="97" t="s">
        <v>3268</v>
      </c>
    </row>
    <row r="65" spans="1:13" ht="330" x14ac:dyDescent="0.2">
      <c r="A65" s="464">
        <v>56</v>
      </c>
      <c r="B65" s="441" t="s">
        <v>3244</v>
      </c>
      <c r="C65" s="429" t="s">
        <v>1115</v>
      </c>
      <c r="D65" s="97" t="s">
        <v>3269</v>
      </c>
      <c r="E65" s="97">
        <v>404550026</v>
      </c>
      <c r="F65" s="97" t="s">
        <v>1114</v>
      </c>
      <c r="G65" s="97" t="s">
        <v>3259</v>
      </c>
      <c r="H65" s="97"/>
      <c r="I65" s="97" t="s">
        <v>1114</v>
      </c>
      <c r="J65" s="97"/>
      <c r="K65" s="442"/>
      <c r="L65" s="442">
        <v>900</v>
      </c>
      <c r="M65" s="97" t="s">
        <v>3270</v>
      </c>
    </row>
    <row r="66" spans="1:13" ht="330" x14ac:dyDescent="0.2">
      <c r="A66" s="464">
        <v>57</v>
      </c>
      <c r="B66" s="441" t="s">
        <v>3244</v>
      </c>
      <c r="C66" s="429" t="s">
        <v>1115</v>
      </c>
      <c r="D66" s="97" t="s">
        <v>3271</v>
      </c>
      <c r="E66" s="97">
        <v>404413773</v>
      </c>
      <c r="F66" s="97" t="s">
        <v>1114</v>
      </c>
      <c r="G66" s="97" t="s">
        <v>3259</v>
      </c>
      <c r="H66" s="97"/>
      <c r="I66" s="97" t="s">
        <v>1114</v>
      </c>
      <c r="J66" s="97"/>
      <c r="K66" s="442"/>
      <c r="L66" s="442">
        <v>1500</v>
      </c>
      <c r="M66" s="97" t="s">
        <v>3272</v>
      </c>
    </row>
    <row r="67" spans="1:13" ht="225" x14ac:dyDescent="0.2">
      <c r="A67" s="464">
        <v>58</v>
      </c>
      <c r="B67" s="441" t="s">
        <v>3244</v>
      </c>
      <c r="C67" s="429" t="s">
        <v>1115</v>
      </c>
      <c r="D67" s="97" t="s">
        <v>3273</v>
      </c>
      <c r="E67" s="97">
        <v>405338692</v>
      </c>
      <c r="F67" s="97" t="s">
        <v>1114</v>
      </c>
      <c r="G67" s="97" t="s">
        <v>3259</v>
      </c>
      <c r="H67" s="97" t="s">
        <v>3274</v>
      </c>
      <c r="I67" s="97" t="s">
        <v>1114</v>
      </c>
      <c r="J67" s="97" t="s">
        <v>3220</v>
      </c>
      <c r="K67" s="442"/>
      <c r="L67" s="442">
        <v>3000</v>
      </c>
      <c r="M67" s="97" t="s">
        <v>3275</v>
      </c>
    </row>
    <row r="68" spans="1:13" ht="330" x14ac:dyDescent="0.2">
      <c r="A68" s="464">
        <v>59</v>
      </c>
      <c r="B68" s="441" t="s">
        <v>3244</v>
      </c>
      <c r="C68" s="429" t="s">
        <v>1115</v>
      </c>
      <c r="D68" s="97" t="s">
        <v>3250</v>
      </c>
      <c r="E68" s="97">
        <v>404409252</v>
      </c>
      <c r="F68" s="97" t="s">
        <v>1114</v>
      </c>
      <c r="G68" s="97" t="s">
        <v>3259</v>
      </c>
      <c r="H68" s="97"/>
      <c r="I68" s="97" t="s">
        <v>1114</v>
      </c>
      <c r="J68" s="97"/>
      <c r="K68" s="442"/>
      <c r="L68" s="442">
        <v>6000</v>
      </c>
      <c r="M68" s="97" t="s">
        <v>3276</v>
      </c>
    </row>
    <row r="69" spans="1:13" ht="240" x14ac:dyDescent="0.2">
      <c r="A69" s="464">
        <v>60</v>
      </c>
      <c r="B69" s="441" t="s">
        <v>3244</v>
      </c>
      <c r="C69" s="429" t="s">
        <v>1115</v>
      </c>
      <c r="D69" s="97" t="s">
        <v>3277</v>
      </c>
      <c r="E69" s="97">
        <v>406132395</v>
      </c>
      <c r="F69" s="97" t="s">
        <v>1114</v>
      </c>
      <c r="G69" s="97" t="s">
        <v>3259</v>
      </c>
      <c r="H69" s="97" t="s">
        <v>3278</v>
      </c>
      <c r="I69" s="97" t="s">
        <v>1114</v>
      </c>
      <c r="J69" s="97" t="s">
        <v>3220</v>
      </c>
      <c r="K69" s="442"/>
      <c r="L69" s="442">
        <v>1500</v>
      </c>
      <c r="M69" s="97" t="s">
        <v>3279</v>
      </c>
    </row>
    <row r="70" spans="1:13" ht="330" x14ac:dyDescent="0.2">
      <c r="A70" s="464">
        <v>61</v>
      </c>
      <c r="B70" s="441" t="s">
        <v>3244</v>
      </c>
      <c r="C70" s="429" t="s">
        <v>1115</v>
      </c>
      <c r="D70" s="97" t="s">
        <v>3280</v>
      </c>
      <c r="E70" s="97">
        <v>419621528</v>
      </c>
      <c r="F70" s="97" t="s">
        <v>1114</v>
      </c>
      <c r="G70" s="97" t="s">
        <v>3259</v>
      </c>
      <c r="H70" s="97"/>
      <c r="I70" s="97" t="s">
        <v>1114</v>
      </c>
      <c r="J70" s="97"/>
      <c r="K70" s="442"/>
      <c r="L70" s="442">
        <v>900</v>
      </c>
      <c r="M70" s="97" t="s">
        <v>3281</v>
      </c>
    </row>
    <row r="71" spans="1:13" ht="315" x14ac:dyDescent="0.2">
      <c r="A71" s="464">
        <v>62</v>
      </c>
      <c r="B71" s="441" t="s">
        <v>3244</v>
      </c>
      <c r="C71" s="429" t="s">
        <v>1115</v>
      </c>
      <c r="D71" s="97" t="s">
        <v>3282</v>
      </c>
      <c r="E71" s="97">
        <v>202353185</v>
      </c>
      <c r="F71" s="97" t="s">
        <v>1114</v>
      </c>
      <c r="G71" s="97" t="s">
        <v>3259</v>
      </c>
      <c r="H71" s="97"/>
      <c r="I71" s="97" t="s">
        <v>1114</v>
      </c>
      <c r="J71" s="97"/>
      <c r="K71" s="442"/>
      <c r="L71" s="442">
        <v>3000</v>
      </c>
      <c r="M71" s="97" t="s">
        <v>3283</v>
      </c>
    </row>
    <row r="72" spans="1:13" ht="345" x14ac:dyDescent="0.2">
      <c r="A72" s="464">
        <v>63</v>
      </c>
      <c r="B72" s="441" t="s">
        <v>3244</v>
      </c>
      <c r="C72" s="429" t="s">
        <v>1115</v>
      </c>
      <c r="D72" s="97" t="s">
        <v>3284</v>
      </c>
      <c r="E72" s="97">
        <v>405003106</v>
      </c>
      <c r="F72" s="97" t="s">
        <v>1114</v>
      </c>
      <c r="G72" s="97" t="s">
        <v>3259</v>
      </c>
      <c r="H72" s="97"/>
      <c r="I72" s="97" t="s">
        <v>1114</v>
      </c>
      <c r="J72" s="97"/>
      <c r="K72" s="442"/>
      <c r="L72" s="442">
        <v>2100</v>
      </c>
      <c r="M72" s="97" t="s">
        <v>3285</v>
      </c>
    </row>
    <row r="73" spans="1:13" ht="330" x14ac:dyDescent="0.2">
      <c r="A73" s="464">
        <v>64</v>
      </c>
      <c r="B73" s="441" t="s">
        <v>3244</v>
      </c>
      <c r="C73" s="429" t="s">
        <v>1115</v>
      </c>
      <c r="D73" s="97" t="s">
        <v>3286</v>
      </c>
      <c r="E73" s="97">
        <v>405371869</v>
      </c>
      <c r="F73" s="97" t="s">
        <v>1114</v>
      </c>
      <c r="G73" s="97" t="s">
        <v>3259</v>
      </c>
      <c r="H73" s="97"/>
      <c r="I73" s="97" t="s">
        <v>1114</v>
      </c>
      <c r="J73" s="97"/>
      <c r="K73" s="442"/>
      <c r="L73" s="442">
        <v>3000</v>
      </c>
      <c r="M73" s="97" t="s">
        <v>3287</v>
      </c>
    </row>
    <row r="74" spans="1:13" ht="405" x14ac:dyDescent="0.2">
      <c r="A74" s="464">
        <v>65</v>
      </c>
      <c r="B74" s="441" t="s">
        <v>3244</v>
      </c>
      <c r="C74" s="429" t="s">
        <v>1115</v>
      </c>
      <c r="D74" s="97" t="s">
        <v>3288</v>
      </c>
      <c r="E74" s="97">
        <v>206341010</v>
      </c>
      <c r="F74" s="97" t="s">
        <v>1114</v>
      </c>
      <c r="G74" s="97" t="s">
        <v>3259</v>
      </c>
      <c r="H74" s="97"/>
      <c r="I74" s="97" t="s">
        <v>1114</v>
      </c>
      <c r="J74" s="97"/>
      <c r="K74" s="442"/>
      <c r="L74" s="442">
        <v>1500</v>
      </c>
      <c r="M74" s="97" t="s">
        <v>3289</v>
      </c>
    </row>
    <row r="75" spans="1:13" ht="240" x14ac:dyDescent="0.2">
      <c r="A75" s="464">
        <v>66</v>
      </c>
      <c r="B75" s="441" t="s">
        <v>3290</v>
      </c>
      <c r="C75" s="429" t="s">
        <v>1115</v>
      </c>
      <c r="D75" s="97" t="s">
        <v>3291</v>
      </c>
      <c r="E75" s="97">
        <v>405129196</v>
      </c>
      <c r="F75" s="97" t="s">
        <v>1114</v>
      </c>
      <c r="G75" s="97" t="s">
        <v>3194</v>
      </c>
      <c r="H75" s="97" t="s">
        <v>3292</v>
      </c>
      <c r="I75" s="97" t="s">
        <v>1114</v>
      </c>
      <c r="J75" s="97" t="s">
        <v>3220</v>
      </c>
      <c r="K75" s="442"/>
      <c r="L75" s="442">
        <v>1666.67</v>
      </c>
      <c r="M75" s="97" t="s">
        <v>3293</v>
      </c>
    </row>
    <row r="76" spans="1:13" ht="330" x14ac:dyDescent="0.2">
      <c r="A76" s="464">
        <v>67</v>
      </c>
      <c r="B76" s="441" t="s">
        <v>3244</v>
      </c>
      <c r="C76" s="429" t="s">
        <v>1115</v>
      </c>
      <c r="D76" s="97" t="s">
        <v>3294</v>
      </c>
      <c r="E76" s="97">
        <v>415593414</v>
      </c>
      <c r="F76" s="97" t="s">
        <v>1114</v>
      </c>
      <c r="G76" s="97" t="s">
        <v>3259</v>
      </c>
      <c r="H76" s="97"/>
      <c r="I76" s="97" t="s">
        <v>1114</v>
      </c>
      <c r="J76" s="97"/>
      <c r="K76" s="442"/>
      <c r="L76" s="442">
        <v>1500</v>
      </c>
      <c r="M76" s="97" t="s">
        <v>3295</v>
      </c>
    </row>
    <row r="77" spans="1:13" ht="315" x14ac:dyDescent="0.2">
      <c r="A77" s="464">
        <v>68</v>
      </c>
      <c r="B77" s="441" t="s">
        <v>3244</v>
      </c>
      <c r="C77" s="429" t="s">
        <v>1115</v>
      </c>
      <c r="D77" s="97" t="s">
        <v>3296</v>
      </c>
      <c r="E77" s="97">
        <v>205075014</v>
      </c>
      <c r="F77" s="97" t="s">
        <v>1114</v>
      </c>
      <c r="G77" s="97" t="s">
        <v>3259</v>
      </c>
      <c r="H77" s="97"/>
      <c r="I77" s="97" t="s">
        <v>1114</v>
      </c>
      <c r="J77" s="97"/>
      <c r="K77" s="442"/>
      <c r="L77" s="442">
        <v>2430</v>
      </c>
      <c r="M77" s="97" t="s">
        <v>3297</v>
      </c>
    </row>
    <row r="78" spans="1:13" ht="225" x14ac:dyDescent="0.2">
      <c r="A78" s="464">
        <v>69</v>
      </c>
      <c r="B78" s="441" t="s">
        <v>3244</v>
      </c>
      <c r="C78" s="429" t="s">
        <v>1115</v>
      </c>
      <c r="D78" s="97" t="s">
        <v>3296</v>
      </c>
      <c r="E78" s="97">
        <v>205075014</v>
      </c>
      <c r="F78" s="97" t="s">
        <v>1114</v>
      </c>
      <c r="G78" s="97" t="s">
        <v>3259</v>
      </c>
      <c r="H78" s="97"/>
      <c r="I78" s="97" t="s">
        <v>1114</v>
      </c>
      <c r="J78" s="97"/>
      <c r="K78" s="442"/>
      <c r="L78" s="442">
        <v>300</v>
      </c>
      <c r="M78" s="97" t="s">
        <v>3298</v>
      </c>
    </row>
    <row r="79" spans="1:13" ht="300" x14ac:dyDescent="0.2">
      <c r="A79" s="464">
        <v>70</v>
      </c>
      <c r="B79" s="441" t="s">
        <v>3244</v>
      </c>
      <c r="C79" s="429" t="s">
        <v>1115</v>
      </c>
      <c r="D79" s="97" t="s">
        <v>3296</v>
      </c>
      <c r="E79" s="97">
        <v>205075014</v>
      </c>
      <c r="F79" s="97" t="s">
        <v>1114</v>
      </c>
      <c r="G79" s="97" t="s">
        <v>3259</v>
      </c>
      <c r="H79" s="97"/>
      <c r="I79" s="97" t="s">
        <v>1114</v>
      </c>
      <c r="J79" s="97"/>
      <c r="K79" s="442"/>
      <c r="L79" s="442">
        <v>240</v>
      </c>
      <c r="M79" s="97" t="s">
        <v>3299</v>
      </c>
    </row>
    <row r="80" spans="1:13" ht="330" x14ac:dyDescent="0.2">
      <c r="A80" s="464">
        <v>71</v>
      </c>
      <c r="B80" s="441" t="s">
        <v>3244</v>
      </c>
      <c r="C80" s="429" t="s">
        <v>1115</v>
      </c>
      <c r="D80" s="97" t="s">
        <v>3300</v>
      </c>
      <c r="E80" s="97">
        <v>402084427</v>
      </c>
      <c r="F80" s="97" t="s">
        <v>1114</v>
      </c>
      <c r="G80" s="97" t="s">
        <v>3259</v>
      </c>
      <c r="H80" s="97"/>
      <c r="I80" s="97" t="s">
        <v>1114</v>
      </c>
      <c r="J80" s="97"/>
      <c r="K80" s="442"/>
      <c r="L80" s="442">
        <v>3000</v>
      </c>
      <c r="M80" s="97" t="s">
        <v>3301</v>
      </c>
    </row>
    <row r="81" spans="1:13" ht="315" x14ac:dyDescent="0.2">
      <c r="A81" s="464">
        <v>72</v>
      </c>
      <c r="B81" s="441" t="s">
        <v>3244</v>
      </c>
      <c r="C81" s="429" t="s">
        <v>1115</v>
      </c>
      <c r="D81" s="97" t="s">
        <v>3302</v>
      </c>
      <c r="E81" s="97">
        <v>401951189</v>
      </c>
      <c r="F81" s="97" t="s">
        <v>1114</v>
      </c>
      <c r="G81" s="97" t="s">
        <v>3259</v>
      </c>
      <c r="H81" s="97"/>
      <c r="I81" s="97" t="s">
        <v>1114</v>
      </c>
      <c r="J81" s="97"/>
      <c r="K81" s="442"/>
      <c r="L81" s="442">
        <v>3000</v>
      </c>
      <c r="M81" s="97" t="s">
        <v>3303</v>
      </c>
    </row>
    <row r="82" spans="1:13" ht="330" x14ac:dyDescent="0.2">
      <c r="A82" s="464">
        <v>73</v>
      </c>
      <c r="B82" s="441" t="s">
        <v>3244</v>
      </c>
      <c r="C82" s="429" t="s">
        <v>1115</v>
      </c>
      <c r="D82" s="97" t="s">
        <v>3304</v>
      </c>
      <c r="E82" s="97">
        <v>406101668</v>
      </c>
      <c r="F82" s="97" t="s">
        <v>1114</v>
      </c>
      <c r="G82" s="97" t="s">
        <v>3259</v>
      </c>
      <c r="H82" s="97"/>
      <c r="I82" s="97" t="s">
        <v>1114</v>
      </c>
      <c r="J82" s="97"/>
      <c r="K82" s="442"/>
      <c r="L82" s="442">
        <v>1500</v>
      </c>
      <c r="M82" s="97" t="s">
        <v>3305</v>
      </c>
    </row>
    <row r="83" spans="1:13" ht="330" x14ac:dyDescent="0.2">
      <c r="A83" s="464">
        <v>74</v>
      </c>
      <c r="B83" s="441" t="s">
        <v>3244</v>
      </c>
      <c r="C83" s="429" t="s">
        <v>1115</v>
      </c>
      <c r="D83" s="97" t="s">
        <v>3306</v>
      </c>
      <c r="E83" s="97">
        <v>405283562</v>
      </c>
      <c r="F83" s="97" t="s">
        <v>1114</v>
      </c>
      <c r="G83" s="97" t="s">
        <v>3259</v>
      </c>
      <c r="H83" s="97"/>
      <c r="I83" s="97" t="s">
        <v>1114</v>
      </c>
      <c r="J83" s="97"/>
      <c r="K83" s="442"/>
      <c r="L83" s="442">
        <v>2700</v>
      </c>
      <c r="M83" s="97" t="s">
        <v>3307</v>
      </c>
    </row>
    <row r="84" spans="1:13" ht="330" x14ac:dyDescent="0.2">
      <c r="A84" s="464">
        <v>75</v>
      </c>
      <c r="B84" s="441" t="s">
        <v>3244</v>
      </c>
      <c r="C84" s="429" t="s">
        <v>1115</v>
      </c>
      <c r="D84" s="97" t="s">
        <v>3306</v>
      </c>
      <c r="E84" s="97">
        <v>405283562</v>
      </c>
      <c r="F84" s="97" t="s">
        <v>1114</v>
      </c>
      <c r="G84" s="97" t="s">
        <v>3259</v>
      </c>
      <c r="H84" s="97"/>
      <c r="I84" s="97" t="s">
        <v>1114</v>
      </c>
      <c r="J84" s="97"/>
      <c r="K84" s="442"/>
      <c r="L84" s="442">
        <v>600</v>
      </c>
      <c r="M84" s="97" t="s">
        <v>3308</v>
      </c>
    </row>
    <row r="85" spans="1:13" ht="330" x14ac:dyDescent="0.2">
      <c r="A85" s="464">
        <v>76</v>
      </c>
      <c r="B85" s="441" t="s">
        <v>3244</v>
      </c>
      <c r="C85" s="429" t="s">
        <v>1115</v>
      </c>
      <c r="D85" s="97" t="s">
        <v>3306</v>
      </c>
      <c r="E85" s="97">
        <v>405283562</v>
      </c>
      <c r="F85" s="97" t="s">
        <v>1114</v>
      </c>
      <c r="G85" s="97" t="s">
        <v>3259</v>
      </c>
      <c r="H85" s="97"/>
      <c r="I85" s="97" t="s">
        <v>1114</v>
      </c>
      <c r="J85" s="97"/>
      <c r="K85" s="442"/>
      <c r="L85" s="442">
        <v>600</v>
      </c>
      <c r="M85" s="97" t="s">
        <v>3309</v>
      </c>
    </row>
    <row r="86" spans="1:13" ht="330" x14ac:dyDescent="0.2">
      <c r="A86" s="464">
        <v>77</v>
      </c>
      <c r="B86" s="441" t="s">
        <v>3244</v>
      </c>
      <c r="C86" s="429" t="s">
        <v>1115</v>
      </c>
      <c r="D86" s="97" t="s">
        <v>3306</v>
      </c>
      <c r="E86" s="97">
        <v>405283562</v>
      </c>
      <c r="F86" s="97" t="s">
        <v>1114</v>
      </c>
      <c r="G86" s="97" t="s">
        <v>3259</v>
      </c>
      <c r="H86" s="97"/>
      <c r="I86" s="97" t="s">
        <v>1114</v>
      </c>
      <c r="J86" s="97"/>
      <c r="K86" s="442"/>
      <c r="L86" s="442">
        <v>600</v>
      </c>
      <c r="M86" s="97" t="s">
        <v>3310</v>
      </c>
    </row>
    <row r="87" spans="1:13" ht="330" x14ac:dyDescent="0.2">
      <c r="A87" s="464">
        <v>78</v>
      </c>
      <c r="B87" s="441" t="s">
        <v>3244</v>
      </c>
      <c r="C87" s="429" t="s">
        <v>1115</v>
      </c>
      <c r="D87" s="97" t="s">
        <v>3311</v>
      </c>
      <c r="E87" s="97">
        <v>406146237</v>
      </c>
      <c r="F87" s="97" t="s">
        <v>1114</v>
      </c>
      <c r="G87" s="97" t="s">
        <v>3259</v>
      </c>
      <c r="H87" s="97"/>
      <c r="I87" s="97" t="s">
        <v>1114</v>
      </c>
      <c r="J87" s="97"/>
      <c r="K87" s="442"/>
      <c r="L87" s="442">
        <v>1200</v>
      </c>
      <c r="M87" s="97" t="s">
        <v>3312</v>
      </c>
    </row>
    <row r="88" spans="1:13" ht="315" x14ac:dyDescent="0.2">
      <c r="A88" s="464">
        <v>79</v>
      </c>
      <c r="B88" s="441" t="s">
        <v>3244</v>
      </c>
      <c r="C88" s="429" t="s">
        <v>1115</v>
      </c>
      <c r="D88" s="97" t="s">
        <v>3313</v>
      </c>
      <c r="E88" s="97">
        <v>406069757</v>
      </c>
      <c r="F88" s="97" t="s">
        <v>1114</v>
      </c>
      <c r="G88" s="97" t="s">
        <v>3259</v>
      </c>
      <c r="H88" s="97"/>
      <c r="I88" s="97" t="s">
        <v>1114</v>
      </c>
      <c r="J88" s="97"/>
      <c r="K88" s="442"/>
      <c r="L88" s="442">
        <v>1200</v>
      </c>
      <c r="M88" s="97" t="s">
        <v>3314</v>
      </c>
    </row>
    <row r="89" spans="1:13" ht="300" x14ac:dyDescent="0.2">
      <c r="A89" s="464">
        <v>80</v>
      </c>
      <c r="B89" s="441" t="s">
        <v>3244</v>
      </c>
      <c r="C89" s="429" t="s">
        <v>1115</v>
      </c>
      <c r="D89" s="97" t="s">
        <v>3315</v>
      </c>
      <c r="E89" s="97">
        <v>400188541</v>
      </c>
      <c r="F89" s="97" t="s">
        <v>1114</v>
      </c>
      <c r="G89" s="97" t="s">
        <v>3259</v>
      </c>
      <c r="H89" s="97"/>
      <c r="I89" s="97" t="s">
        <v>1114</v>
      </c>
      <c r="J89" s="97"/>
      <c r="K89" s="442"/>
      <c r="L89" s="442">
        <v>1500</v>
      </c>
      <c r="M89" s="97" t="s">
        <v>3316</v>
      </c>
    </row>
    <row r="90" spans="1:13" ht="225" x14ac:dyDescent="0.2">
      <c r="A90" s="464">
        <v>81</v>
      </c>
      <c r="B90" s="441" t="s">
        <v>3317</v>
      </c>
      <c r="C90" s="429" t="s">
        <v>1115</v>
      </c>
      <c r="D90" s="97" t="s">
        <v>3273</v>
      </c>
      <c r="E90" s="97">
        <v>405338692</v>
      </c>
      <c r="F90" s="97" t="s">
        <v>1114</v>
      </c>
      <c r="G90" s="97" t="s">
        <v>3194</v>
      </c>
      <c r="H90" s="97" t="s">
        <v>3274</v>
      </c>
      <c r="I90" s="97" t="s">
        <v>1114</v>
      </c>
      <c r="J90" s="97" t="s">
        <v>3220</v>
      </c>
      <c r="K90" s="442"/>
      <c r="L90" s="442">
        <v>1000</v>
      </c>
      <c r="M90" s="97" t="s">
        <v>3275</v>
      </c>
    </row>
    <row r="91" spans="1:13" ht="240" x14ac:dyDescent="0.2">
      <c r="A91" s="464">
        <v>82</v>
      </c>
      <c r="B91" s="441" t="s">
        <v>3317</v>
      </c>
      <c r="C91" s="429" t="s">
        <v>1115</v>
      </c>
      <c r="D91" s="97" t="s">
        <v>3280</v>
      </c>
      <c r="E91" s="97">
        <v>419621528</v>
      </c>
      <c r="F91" s="97" t="s">
        <v>1114</v>
      </c>
      <c r="G91" s="97" t="s">
        <v>3194</v>
      </c>
      <c r="H91" s="97" t="s">
        <v>3318</v>
      </c>
      <c r="I91" s="97" t="s">
        <v>1114</v>
      </c>
      <c r="J91" s="97" t="s">
        <v>3220</v>
      </c>
      <c r="K91" s="442"/>
      <c r="L91" s="442">
        <v>300</v>
      </c>
      <c r="M91" s="97" t="s">
        <v>3319</v>
      </c>
    </row>
    <row r="92" spans="1:13" ht="240" x14ac:dyDescent="0.2">
      <c r="A92" s="464">
        <v>83</v>
      </c>
      <c r="B92" s="441" t="s">
        <v>3317</v>
      </c>
      <c r="C92" s="429" t="s">
        <v>1115</v>
      </c>
      <c r="D92" s="97" t="s">
        <v>3277</v>
      </c>
      <c r="E92" s="97">
        <v>406132395</v>
      </c>
      <c r="F92" s="97" t="s">
        <v>1114</v>
      </c>
      <c r="G92" s="97" t="s">
        <v>3194</v>
      </c>
      <c r="H92" s="97" t="s">
        <v>3278</v>
      </c>
      <c r="I92" s="97" t="s">
        <v>1114</v>
      </c>
      <c r="J92" s="97" t="s">
        <v>3220</v>
      </c>
      <c r="K92" s="442"/>
      <c r="L92" s="442">
        <v>500</v>
      </c>
      <c r="M92" s="97" t="s">
        <v>3279</v>
      </c>
    </row>
    <row r="93" spans="1:13" ht="270" x14ac:dyDescent="0.2">
      <c r="A93" s="464">
        <v>84</v>
      </c>
      <c r="B93" s="441" t="s">
        <v>3317</v>
      </c>
      <c r="C93" s="429" t="s">
        <v>1115</v>
      </c>
      <c r="D93" s="97" t="s">
        <v>3261</v>
      </c>
      <c r="E93" s="97">
        <v>406178283</v>
      </c>
      <c r="F93" s="97" t="s">
        <v>1114</v>
      </c>
      <c r="G93" s="97" t="s">
        <v>3194</v>
      </c>
      <c r="H93" s="97" t="s">
        <v>3320</v>
      </c>
      <c r="I93" s="97" t="s">
        <v>1114</v>
      </c>
      <c r="J93" s="97" t="s">
        <v>3220</v>
      </c>
      <c r="K93" s="442"/>
      <c r="L93" s="442">
        <v>661</v>
      </c>
      <c r="M93" s="97" t="s">
        <v>3321</v>
      </c>
    </row>
    <row r="94" spans="1:13" ht="270" x14ac:dyDescent="0.2">
      <c r="A94" s="464">
        <v>85</v>
      </c>
      <c r="B94" s="441" t="s">
        <v>3317</v>
      </c>
      <c r="C94" s="429" t="s">
        <v>1115</v>
      </c>
      <c r="D94" s="97" t="s">
        <v>3261</v>
      </c>
      <c r="E94" s="97">
        <v>406178283</v>
      </c>
      <c r="F94" s="97" t="s">
        <v>1114</v>
      </c>
      <c r="G94" s="97" t="s">
        <v>3194</v>
      </c>
      <c r="H94" s="97" t="s">
        <v>3322</v>
      </c>
      <c r="I94" s="97" t="s">
        <v>1114</v>
      </c>
      <c r="J94" s="97" t="s">
        <v>3220</v>
      </c>
      <c r="K94" s="442"/>
      <c r="L94" s="442">
        <v>991</v>
      </c>
      <c r="M94" s="97" t="s">
        <v>3323</v>
      </c>
    </row>
    <row r="95" spans="1:13" ht="105" x14ac:dyDescent="0.2">
      <c r="A95" s="464">
        <v>86</v>
      </c>
      <c r="B95" s="441" t="s">
        <v>3317</v>
      </c>
      <c r="C95" s="429" t="s">
        <v>1115</v>
      </c>
      <c r="D95" s="97" t="s">
        <v>3261</v>
      </c>
      <c r="E95" s="97">
        <v>406178283</v>
      </c>
      <c r="F95" s="97" t="s">
        <v>1114</v>
      </c>
      <c r="G95" s="97" t="s">
        <v>3194</v>
      </c>
      <c r="H95" s="97"/>
      <c r="I95" s="97" t="s">
        <v>1114</v>
      </c>
      <c r="J95" s="97"/>
      <c r="K95" s="442"/>
      <c r="L95" s="442">
        <v>979.1</v>
      </c>
      <c r="M95" s="97" t="s">
        <v>3324</v>
      </c>
    </row>
    <row r="96" spans="1:13" ht="225" x14ac:dyDescent="0.2">
      <c r="A96" s="464">
        <v>87</v>
      </c>
      <c r="B96" s="441" t="s">
        <v>3317</v>
      </c>
      <c r="C96" s="429" t="s">
        <v>1115</v>
      </c>
      <c r="D96" s="97" t="s">
        <v>3302</v>
      </c>
      <c r="E96" s="97">
        <v>401951189</v>
      </c>
      <c r="F96" s="97" t="s">
        <v>1114</v>
      </c>
      <c r="G96" s="97" t="s">
        <v>3194</v>
      </c>
      <c r="H96" s="97" t="s">
        <v>3325</v>
      </c>
      <c r="I96" s="97" t="s">
        <v>1114</v>
      </c>
      <c r="J96" s="97" t="s">
        <v>3220</v>
      </c>
      <c r="K96" s="442"/>
      <c r="L96" s="442">
        <v>1631.77</v>
      </c>
      <c r="M96" s="97" t="s">
        <v>3326</v>
      </c>
    </row>
    <row r="97" spans="1:13" ht="255" x14ac:dyDescent="0.2">
      <c r="A97" s="464">
        <v>88</v>
      </c>
      <c r="B97" s="441" t="s">
        <v>3317</v>
      </c>
      <c r="C97" s="429" t="s">
        <v>1115</v>
      </c>
      <c r="D97" s="97" t="s">
        <v>3282</v>
      </c>
      <c r="E97" s="97">
        <v>202353185</v>
      </c>
      <c r="F97" s="97" t="s">
        <v>1114</v>
      </c>
      <c r="G97" s="97" t="s">
        <v>3194</v>
      </c>
      <c r="H97" s="97"/>
      <c r="I97" s="97" t="s">
        <v>1114</v>
      </c>
      <c r="J97" s="97"/>
      <c r="K97" s="442"/>
      <c r="L97" s="442">
        <v>5585.24</v>
      </c>
      <c r="M97" s="97" t="s">
        <v>3327</v>
      </c>
    </row>
    <row r="98" spans="1:13" ht="330" x14ac:dyDescent="0.2">
      <c r="A98" s="464">
        <v>89</v>
      </c>
      <c r="B98" s="441" t="s">
        <v>3317</v>
      </c>
      <c r="C98" s="429" t="s">
        <v>1115</v>
      </c>
      <c r="D98" s="97" t="s">
        <v>3271</v>
      </c>
      <c r="E98" s="97">
        <v>404413773</v>
      </c>
      <c r="F98" s="97" t="s">
        <v>1114</v>
      </c>
      <c r="G98" s="97" t="s">
        <v>3194</v>
      </c>
      <c r="H98" s="97"/>
      <c r="I98" s="97" t="s">
        <v>1114</v>
      </c>
      <c r="J98" s="97"/>
      <c r="K98" s="442"/>
      <c r="L98" s="442">
        <v>500</v>
      </c>
      <c r="M98" s="97" t="s">
        <v>3272</v>
      </c>
    </row>
    <row r="99" spans="1:13" ht="240" x14ac:dyDescent="0.2">
      <c r="A99" s="464">
        <v>90</v>
      </c>
      <c r="B99" s="441" t="s">
        <v>3317</v>
      </c>
      <c r="C99" s="429" t="s">
        <v>1115</v>
      </c>
      <c r="D99" s="97" t="s">
        <v>3306</v>
      </c>
      <c r="E99" s="97">
        <v>405283562</v>
      </c>
      <c r="F99" s="97" t="s">
        <v>1114</v>
      </c>
      <c r="G99" s="97" t="s">
        <v>3194</v>
      </c>
      <c r="H99" s="97" t="s">
        <v>3328</v>
      </c>
      <c r="I99" s="97" t="s">
        <v>1114</v>
      </c>
      <c r="J99" s="97" t="s">
        <v>3220</v>
      </c>
      <c r="K99" s="442"/>
      <c r="L99" s="442">
        <v>3000</v>
      </c>
      <c r="M99" s="97" t="s">
        <v>3329</v>
      </c>
    </row>
    <row r="100" spans="1:13" ht="240" x14ac:dyDescent="0.2">
      <c r="A100" s="464">
        <v>91</v>
      </c>
      <c r="B100" s="441" t="s">
        <v>3317</v>
      </c>
      <c r="C100" s="429" t="s">
        <v>1115</v>
      </c>
      <c r="D100" s="97" t="s">
        <v>3306</v>
      </c>
      <c r="E100" s="97">
        <v>405283562</v>
      </c>
      <c r="F100" s="97" t="s">
        <v>1114</v>
      </c>
      <c r="G100" s="97" t="s">
        <v>3194</v>
      </c>
      <c r="H100" s="97" t="s">
        <v>3330</v>
      </c>
      <c r="I100" s="97" t="s">
        <v>1114</v>
      </c>
      <c r="J100" s="97" t="s">
        <v>3220</v>
      </c>
      <c r="K100" s="442"/>
      <c r="L100" s="442">
        <v>1600</v>
      </c>
      <c r="M100" s="97" t="s">
        <v>3331</v>
      </c>
    </row>
    <row r="101" spans="1:13" ht="300" x14ac:dyDescent="0.2">
      <c r="A101" s="464">
        <v>92</v>
      </c>
      <c r="B101" s="441" t="s">
        <v>3317</v>
      </c>
      <c r="C101" s="429" t="s">
        <v>1115</v>
      </c>
      <c r="D101" s="97" t="s">
        <v>3306</v>
      </c>
      <c r="E101" s="97">
        <v>405283562</v>
      </c>
      <c r="F101" s="97" t="s">
        <v>1114</v>
      </c>
      <c r="G101" s="97" t="s">
        <v>3194</v>
      </c>
      <c r="H101" s="97" t="s">
        <v>3328</v>
      </c>
      <c r="I101" s="97" t="s">
        <v>1114</v>
      </c>
      <c r="J101" s="97" t="s">
        <v>3220</v>
      </c>
      <c r="K101" s="442"/>
      <c r="L101" s="442">
        <v>3400</v>
      </c>
      <c r="M101" s="97" t="s">
        <v>3332</v>
      </c>
    </row>
    <row r="102" spans="1:13" ht="300" x14ac:dyDescent="0.2">
      <c r="A102" s="464">
        <v>93</v>
      </c>
      <c r="B102" s="441" t="s">
        <v>3317</v>
      </c>
      <c r="C102" s="429" t="s">
        <v>1115</v>
      </c>
      <c r="D102" s="97" t="s">
        <v>3306</v>
      </c>
      <c r="E102" s="97">
        <v>405283562</v>
      </c>
      <c r="F102" s="97" t="s">
        <v>1114</v>
      </c>
      <c r="G102" s="97" t="s">
        <v>3194</v>
      </c>
      <c r="H102" s="97" t="s">
        <v>3330</v>
      </c>
      <c r="I102" s="97" t="s">
        <v>1114</v>
      </c>
      <c r="J102" s="97" t="s">
        <v>3220</v>
      </c>
      <c r="K102" s="442"/>
      <c r="L102" s="442">
        <v>2000</v>
      </c>
      <c r="M102" s="97" t="s">
        <v>3333</v>
      </c>
    </row>
    <row r="103" spans="1:13" ht="240" x14ac:dyDescent="0.2">
      <c r="A103" s="464">
        <v>94</v>
      </c>
      <c r="B103" s="441" t="s">
        <v>3317</v>
      </c>
      <c r="C103" s="429" t="s">
        <v>1115</v>
      </c>
      <c r="D103" s="97" t="s">
        <v>3267</v>
      </c>
      <c r="E103" s="97">
        <v>404470363</v>
      </c>
      <c r="F103" s="97" t="s">
        <v>1114</v>
      </c>
      <c r="G103" s="97" t="s">
        <v>3194</v>
      </c>
      <c r="H103" s="97" t="s">
        <v>3334</v>
      </c>
      <c r="I103" s="97" t="s">
        <v>1114</v>
      </c>
      <c r="J103" s="97" t="s">
        <v>3220</v>
      </c>
      <c r="K103" s="442"/>
      <c r="L103" s="442">
        <v>1250</v>
      </c>
      <c r="M103" s="97" t="s">
        <v>3335</v>
      </c>
    </row>
    <row r="104" spans="1:13" ht="240" x14ac:dyDescent="0.2">
      <c r="A104" s="464">
        <v>95</v>
      </c>
      <c r="B104" s="441" t="s">
        <v>3317</v>
      </c>
      <c r="C104" s="429" t="s">
        <v>1115</v>
      </c>
      <c r="D104" s="97" t="s">
        <v>3267</v>
      </c>
      <c r="E104" s="97">
        <v>404470363</v>
      </c>
      <c r="F104" s="97" t="s">
        <v>1114</v>
      </c>
      <c r="G104" s="97" t="s">
        <v>3194</v>
      </c>
      <c r="H104" s="97" t="s">
        <v>3334</v>
      </c>
      <c r="I104" s="97" t="s">
        <v>1114</v>
      </c>
      <c r="J104" s="97" t="s">
        <v>3220</v>
      </c>
      <c r="K104" s="442"/>
      <c r="L104" s="442">
        <v>1250</v>
      </c>
      <c r="M104" s="97" t="s">
        <v>3336</v>
      </c>
    </row>
    <row r="105" spans="1:13" ht="270" x14ac:dyDescent="0.2">
      <c r="A105" s="464">
        <v>96</v>
      </c>
      <c r="B105" s="441" t="s">
        <v>3317</v>
      </c>
      <c r="C105" s="429" t="s">
        <v>1115</v>
      </c>
      <c r="D105" s="97" t="s">
        <v>3271</v>
      </c>
      <c r="E105" s="97">
        <v>404413773</v>
      </c>
      <c r="F105" s="97" t="s">
        <v>1114</v>
      </c>
      <c r="G105" s="97" t="s">
        <v>3194</v>
      </c>
      <c r="H105" s="97" t="s">
        <v>3337</v>
      </c>
      <c r="I105" s="97" t="s">
        <v>1114</v>
      </c>
      <c r="J105" s="97" t="s">
        <v>3220</v>
      </c>
      <c r="K105" s="442"/>
      <c r="L105" s="442">
        <v>1250</v>
      </c>
      <c r="M105" s="97" t="s">
        <v>3338</v>
      </c>
    </row>
    <row r="106" spans="1:13" ht="195" x14ac:dyDescent="0.2">
      <c r="A106" s="464">
        <v>97</v>
      </c>
      <c r="B106" s="441" t="s">
        <v>3317</v>
      </c>
      <c r="C106" s="429" t="s">
        <v>1115</v>
      </c>
      <c r="D106" s="97" t="s">
        <v>3315</v>
      </c>
      <c r="E106" s="97">
        <v>400188541</v>
      </c>
      <c r="F106" s="97" t="s">
        <v>1114</v>
      </c>
      <c r="G106" s="97" t="s">
        <v>3194</v>
      </c>
      <c r="H106" s="97" t="s">
        <v>3320</v>
      </c>
      <c r="I106" s="97" t="s">
        <v>1114</v>
      </c>
      <c r="J106" s="97" t="s">
        <v>3220</v>
      </c>
      <c r="K106" s="442"/>
      <c r="L106" s="442">
        <v>1000</v>
      </c>
      <c r="M106" s="97" t="s">
        <v>3339</v>
      </c>
    </row>
    <row r="107" spans="1:13" ht="225" x14ac:dyDescent="0.2">
      <c r="A107" s="464">
        <v>98</v>
      </c>
      <c r="B107" s="441" t="s">
        <v>3317</v>
      </c>
      <c r="C107" s="429" t="s">
        <v>1115</v>
      </c>
      <c r="D107" s="97" t="s">
        <v>3300</v>
      </c>
      <c r="E107" s="97">
        <v>402084427</v>
      </c>
      <c r="F107" s="97" t="s">
        <v>1114</v>
      </c>
      <c r="G107" s="97" t="s">
        <v>3194</v>
      </c>
      <c r="H107" s="97" t="s">
        <v>3320</v>
      </c>
      <c r="I107" s="97" t="s">
        <v>1114</v>
      </c>
      <c r="J107" s="97" t="s">
        <v>3220</v>
      </c>
      <c r="K107" s="442"/>
      <c r="L107" s="442">
        <v>2500</v>
      </c>
      <c r="M107" s="97" t="s">
        <v>3340</v>
      </c>
    </row>
    <row r="108" spans="1:13" ht="330" x14ac:dyDescent="0.2">
      <c r="A108" s="464">
        <v>99</v>
      </c>
      <c r="B108" s="441" t="s">
        <v>3317</v>
      </c>
      <c r="C108" s="429" t="s">
        <v>1115</v>
      </c>
      <c r="D108" s="97" t="s">
        <v>3294</v>
      </c>
      <c r="E108" s="97">
        <v>415593414</v>
      </c>
      <c r="F108" s="97" t="s">
        <v>1114</v>
      </c>
      <c r="G108" s="97" t="s">
        <v>3194</v>
      </c>
      <c r="H108" s="97" t="s">
        <v>3341</v>
      </c>
      <c r="I108" s="97" t="s">
        <v>1114</v>
      </c>
      <c r="J108" s="97" t="s">
        <v>3220</v>
      </c>
      <c r="K108" s="442"/>
      <c r="L108" s="442">
        <v>1000</v>
      </c>
      <c r="M108" s="97" t="s">
        <v>3342</v>
      </c>
    </row>
    <row r="109" spans="1:13" ht="225" x14ac:dyDescent="0.2">
      <c r="A109" s="464">
        <v>100</v>
      </c>
      <c r="B109" s="441" t="s">
        <v>3317</v>
      </c>
      <c r="C109" s="429" t="s">
        <v>1115</v>
      </c>
      <c r="D109" s="97" t="s">
        <v>3286</v>
      </c>
      <c r="E109" s="97">
        <v>405371869</v>
      </c>
      <c r="F109" s="97" t="s">
        <v>1114</v>
      </c>
      <c r="G109" s="97" t="s">
        <v>3194</v>
      </c>
      <c r="H109" s="97" t="s">
        <v>3343</v>
      </c>
      <c r="I109" s="97" t="s">
        <v>1114</v>
      </c>
      <c r="J109" s="97" t="s">
        <v>3220</v>
      </c>
      <c r="K109" s="442"/>
      <c r="L109" s="442">
        <v>1000</v>
      </c>
      <c r="M109" s="97" t="s">
        <v>3344</v>
      </c>
    </row>
    <row r="110" spans="1:13" ht="45" x14ac:dyDescent="0.2">
      <c r="A110" s="464">
        <v>101</v>
      </c>
      <c r="B110" s="441"/>
      <c r="C110" s="429" t="s">
        <v>329</v>
      </c>
      <c r="D110" s="97" t="s">
        <v>1334</v>
      </c>
      <c r="E110" s="97">
        <v>404379294</v>
      </c>
      <c r="F110" s="97" t="s">
        <v>1114</v>
      </c>
      <c r="G110" s="97" t="s">
        <v>3345</v>
      </c>
      <c r="H110" s="97"/>
      <c r="I110" s="97" t="s">
        <v>1114</v>
      </c>
      <c r="J110" s="97"/>
      <c r="K110" s="442"/>
      <c r="L110" s="442">
        <v>198855</v>
      </c>
      <c r="M110" s="97" t="s">
        <v>3346</v>
      </c>
    </row>
    <row r="111" spans="1:13" ht="75" x14ac:dyDescent="0.2">
      <c r="A111" s="464">
        <v>102</v>
      </c>
      <c r="B111" s="441" t="s">
        <v>3178</v>
      </c>
      <c r="C111" s="429" t="s">
        <v>3155</v>
      </c>
      <c r="D111" s="97" t="s">
        <v>3347</v>
      </c>
      <c r="E111" s="465" t="s">
        <v>3348</v>
      </c>
      <c r="F111" s="97" t="s">
        <v>1114</v>
      </c>
      <c r="G111" s="97" t="s">
        <v>3349</v>
      </c>
      <c r="H111" s="97"/>
      <c r="I111" s="97" t="s">
        <v>1114</v>
      </c>
      <c r="J111" s="97"/>
      <c r="K111" s="442"/>
      <c r="L111" s="442">
        <v>3000</v>
      </c>
      <c r="M111" s="97" t="s">
        <v>3350</v>
      </c>
    </row>
    <row r="112" spans="1:13" ht="76.5" x14ac:dyDescent="0.2">
      <c r="A112" s="464">
        <v>103</v>
      </c>
      <c r="B112" s="441" t="s">
        <v>3154</v>
      </c>
      <c r="C112" s="429" t="s">
        <v>3155</v>
      </c>
      <c r="D112" s="97" t="s">
        <v>3351</v>
      </c>
      <c r="E112" s="97">
        <v>205255917</v>
      </c>
      <c r="F112" s="97" t="s">
        <v>3157</v>
      </c>
      <c r="G112" s="443" t="s">
        <v>3352</v>
      </c>
      <c r="H112" s="444">
        <v>66.08</v>
      </c>
      <c r="I112" s="97" t="s">
        <v>3157</v>
      </c>
      <c r="J112" s="97" t="s">
        <v>3195</v>
      </c>
      <c r="K112" s="442"/>
      <c r="L112" s="448">
        <v>3915.8743680000002</v>
      </c>
      <c r="M112" s="460" t="s">
        <v>3353</v>
      </c>
    </row>
    <row r="113" spans="1:13" ht="89.25" x14ac:dyDescent="0.2">
      <c r="A113" s="464">
        <v>104</v>
      </c>
      <c r="B113" s="441" t="s">
        <v>3154</v>
      </c>
      <c r="C113" s="429" t="s">
        <v>3155</v>
      </c>
      <c r="D113" s="97" t="s">
        <v>3351</v>
      </c>
      <c r="E113" s="97">
        <v>205255917</v>
      </c>
      <c r="F113" s="97" t="s">
        <v>3157</v>
      </c>
      <c r="G113" s="443" t="s">
        <v>3352</v>
      </c>
      <c r="H113" s="444">
        <v>32.479999999999997</v>
      </c>
      <c r="I113" s="97" t="s">
        <v>3157</v>
      </c>
      <c r="J113" s="97" t="s">
        <v>3195</v>
      </c>
      <c r="K113" s="442"/>
      <c r="L113" s="448">
        <v>1924.751808</v>
      </c>
      <c r="M113" s="460" t="s">
        <v>3354</v>
      </c>
    </row>
    <row r="114" spans="1:13" ht="89.25" x14ac:dyDescent="0.2">
      <c r="A114" s="464">
        <v>105</v>
      </c>
      <c r="B114" s="441" t="s">
        <v>3154</v>
      </c>
      <c r="C114" s="429" t="s">
        <v>3155</v>
      </c>
      <c r="D114" s="97" t="s">
        <v>3351</v>
      </c>
      <c r="E114" s="97">
        <v>205255917</v>
      </c>
      <c r="F114" s="97" t="s">
        <v>3157</v>
      </c>
      <c r="G114" s="443" t="s">
        <v>3352</v>
      </c>
      <c r="H114" s="444">
        <v>32.479999999999997</v>
      </c>
      <c r="I114" s="97" t="s">
        <v>3157</v>
      </c>
      <c r="J114" s="97" t="s">
        <v>3195</v>
      </c>
      <c r="K114" s="442"/>
      <c r="L114" s="448">
        <v>1924.751808</v>
      </c>
      <c r="M114" s="460" t="s">
        <v>3355</v>
      </c>
    </row>
    <row r="115" spans="1:13" ht="89.25" x14ac:dyDescent="0.2">
      <c r="A115" s="464">
        <v>106</v>
      </c>
      <c r="B115" s="441" t="s">
        <v>3154</v>
      </c>
      <c r="C115" s="429" t="s">
        <v>3155</v>
      </c>
      <c r="D115" s="97" t="s">
        <v>3351</v>
      </c>
      <c r="E115" s="97">
        <v>205255917</v>
      </c>
      <c r="F115" s="97" t="s">
        <v>3157</v>
      </c>
      <c r="G115" s="443" t="s">
        <v>3352</v>
      </c>
      <c r="H115" s="444">
        <v>32.479999999999997</v>
      </c>
      <c r="I115" s="97" t="s">
        <v>3157</v>
      </c>
      <c r="J115" s="97" t="s">
        <v>3195</v>
      </c>
      <c r="K115" s="442"/>
      <c r="L115" s="448">
        <v>1924.751808</v>
      </c>
      <c r="M115" s="460" t="s">
        <v>3356</v>
      </c>
    </row>
    <row r="116" spans="1:13" ht="63.75" x14ac:dyDescent="0.2">
      <c r="A116" s="464">
        <v>107</v>
      </c>
      <c r="B116" s="441" t="s">
        <v>3154</v>
      </c>
      <c r="C116" s="429" t="s">
        <v>3155</v>
      </c>
      <c r="D116" s="97" t="s">
        <v>3351</v>
      </c>
      <c r="E116" s="97">
        <v>205255917</v>
      </c>
      <c r="F116" s="97" t="s">
        <v>3157</v>
      </c>
      <c r="G116" s="443" t="s">
        <v>3352</v>
      </c>
      <c r="H116" s="444">
        <v>32.479999999999997</v>
      </c>
      <c r="I116" s="97" t="s">
        <v>3157</v>
      </c>
      <c r="J116" s="97" t="s">
        <v>3195</v>
      </c>
      <c r="K116" s="442"/>
      <c r="L116" s="448">
        <v>1924.751808</v>
      </c>
      <c r="M116" s="460" t="s">
        <v>3357</v>
      </c>
    </row>
    <row r="117" spans="1:13" ht="89.25" x14ac:dyDescent="0.2">
      <c r="A117" s="464">
        <v>108</v>
      </c>
      <c r="B117" s="441" t="s">
        <v>3154</v>
      </c>
      <c r="C117" s="429" t="s">
        <v>3155</v>
      </c>
      <c r="D117" s="97" t="s">
        <v>3351</v>
      </c>
      <c r="E117" s="97">
        <v>205255917</v>
      </c>
      <c r="F117" s="97" t="s">
        <v>3157</v>
      </c>
      <c r="G117" s="443" t="s">
        <v>3352</v>
      </c>
      <c r="H117" s="444">
        <v>32.479999999999997</v>
      </c>
      <c r="I117" s="97" t="s">
        <v>3157</v>
      </c>
      <c r="J117" s="97" t="s">
        <v>3195</v>
      </c>
      <c r="K117" s="442"/>
      <c r="L117" s="448">
        <v>1924.751808</v>
      </c>
      <c r="M117" s="460" t="s">
        <v>3358</v>
      </c>
    </row>
    <row r="118" spans="1:13" ht="127.5" x14ac:dyDescent="0.2">
      <c r="A118" s="464">
        <v>109</v>
      </c>
      <c r="B118" s="441" t="s">
        <v>3154</v>
      </c>
      <c r="C118" s="429" t="s">
        <v>3155</v>
      </c>
      <c r="D118" s="97" t="s">
        <v>3351</v>
      </c>
      <c r="E118" s="97">
        <v>205255917</v>
      </c>
      <c r="F118" s="97" t="s">
        <v>3157</v>
      </c>
      <c r="G118" s="443" t="s">
        <v>3352</v>
      </c>
      <c r="H118" s="444">
        <v>16.239999999999998</v>
      </c>
      <c r="I118" s="97" t="s">
        <v>3157</v>
      </c>
      <c r="J118" s="97" t="s">
        <v>3195</v>
      </c>
      <c r="K118" s="442"/>
      <c r="L118" s="448">
        <v>962.37590399999999</v>
      </c>
      <c r="M118" s="460" t="s">
        <v>3359</v>
      </c>
    </row>
    <row r="119" spans="1:13" ht="102" x14ac:dyDescent="0.2">
      <c r="A119" s="464">
        <v>110</v>
      </c>
      <c r="B119" s="441" t="s">
        <v>3154</v>
      </c>
      <c r="C119" s="429" t="s">
        <v>3155</v>
      </c>
      <c r="D119" s="97" t="s">
        <v>3351</v>
      </c>
      <c r="E119" s="97">
        <v>205255917</v>
      </c>
      <c r="F119" s="97" t="s">
        <v>3157</v>
      </c>
      <c r="G119" s="443" t="s">
        <v>3352</v>
      </c>
      <c r="H119" s="444">
        <v>36</v>
      </c>
      <c r="I119" s="97" t="s">
        <v>3157</v>
      </c>
      <c r="J119" s="97" t="s">
        <v>3195</v>
      </c>
      <c r="K119" s="442"/>
      <c r="L119" s="448">
        <v>2133.3456000000001</v>
      </c>
      <c r="M119" s="460" t="s">
        <v>3360</v>
      </c>
    </row>
    <row r="120" spans="1:13" ht="89.25" x14ac:dyDescent="0.2">
      <c r="A120" s="464">
        <v>111</v>
      </c>
      <c r="B120" s="441" t="s">
        <v>3154</v>
      </c>
      <c r="C120" s="429" t="s">
        <v>3155</v>
      </c>
      <c r="D120" s="97" t="s">
        <v>3351</v>
      </c>
      <c r="E120" s="97">
        <v>205255917</v>
      </c>
      <c r="F120" s="97" t="s">
        <v>3157</v>
      </c>
      <c r="G120" s="443" t="s">
        <v>3352</v>
      </c>
      <c r="H120" s="444">
        <v>12</v>
      </c>
      <c r="I120" s="97" t="s">
        <v>3157</v>
      </c>
      <c r="J120" s="97" t="s">
        <v>3195</v>
      </c>
      <c r="K120" s="442"/>
      <c r="L120" s="448">
        <v>711.11519999999996</v>
      </c>
      <c r="M120" s="460" t="s">
        <v>3361</v>
      </c>
    </row>
    <row r="121" spans="1:13" ht="63.75" x14ac:dyDescent="0.2">
      <c r="A121" s="464">
        <v>112</v>
      </c>
      <c r="B121" s="441" t="s">
        <v>3154</v>
      </c>
      <c r="C121" s="429" t="s">
        <v>3155</v>
      </c>
      <c r="D121" s="97" t="s">
        <v>3351</v>
      </c>
      <c r="E121" s="97">
        <v>205255917</v>
      </c>
      <c r="F121" s="97" t="s">
        <v>3157</v>
      </c>
      <c r="G121" s="443" t="s">
        <v>3352</v>
      </c>
      <c r="H121" s="444">
        <v>49.28</v>
      </c>
      <c r="I121" s="97" t="s">
        <v>3157</v>
      </c>
      <c r="J121" s="97" t="s">
        <v>3195</v>
      </c>
      <c r="K121" s="442"/>
      <c r="L121" s="448">
        <v>2920.3130879999994</v>
      </c>
      <c r="M121" s="460" t="s">
        <v>3362</v>
      </c>
    </row>
    <row r="122" spans="1:13" ht="76.5" x14ac:dyDescent="0.2">
      <c r="A122" s="464">
        <v>113</v>
      </c>
      <c r="B122" s="441" t="s">
        <v>3154</v>
      </c>
      <c r="C122" s="429" t="s">
        <v>3155</v>
      </c>
      <c r="D122" s="97" t="s">
        <v>3351</v>
      </c>
      <c r="E122" s="97">
        <v>205255917</v>
      </c>
      <c r="F122" s="97" t="s">
        <v>3157</v>
      </c>
      <c r="G122" s="443" t="s">
        <v>3352</v>
      </c>
      <c r="H122" s="444">
        <v>49.28</v>
      </c>
      <c r="I122" s="97" t="s">
        <v>3157</v>
      </c>
      <c r="J122" s="97" t="s">
        <v>3195</v>
      </c>
      <c r="K122" s="442"/>
      <c r="L122" s="448">
        <v>2920.3130879999994</v>
      </c>
      <c r="M122" s="460" t="s">
        <v>3363</v>
      </c>
    </row>
    <row r="123" spans="1:13" ht="76.5" x14ac:dyDescent="0.2">
      <c r="A123" s="464">
        <v>114</v>
      </c>
      <c r="B123" s="441" t="s">
        <v>3154</v>
      </c>
      <c r="C123" s="429" t="s">
        <v>3155</v>
      </c>
      <c r="D123" s="97" t="s">
        <v>3351</v>
      </c>
      <c r="E123" s="97">
        <v>205255917</v>
      </c>
      <c r="F123" s="97" t="s">
        <v>3157</v>
      </c>
      <c r="G123" s="443" t="s">
        <v>3352</v>
      </c>
      <c r="H123" s="444">
        <v>253.49249999999995</v>
      </c>
      <c r="I123" s="97" t="s">
        <v>3157</v>
      </c>
      <c r="J123" s="97" t="s">
        <v>3195</v>
      </c>
      <c r="K123" s="442"/>
      <c r="L123" s="448">
        <v>15021.864152999995</v>
      </c>
      <c r="M123" s="460" t="s">
        <v>3364</v>
      </c>
    </row>
    <row r="124" spans="1:13" ht="76.5" x14ac:dyDescent="0.2">
      <c r="A124" s="464">
        <v>115</v>
      </c>
      <c r="B124" s="441" t="s">
        <v>3154</v>
      </c>
      <c r="C124" s="429" t="s">
        <v>3155</v>
      </c>
      <c r="D124" s="97" t="s">
        <v>3351</v>
      </c>
      <c r="E124" s="97">
        <v>205255917</v>
      </c>
      <c r="F124" s="97" t="s">
        <v>3157</v>
      </c>
      <c r="G124" s="443" t="s">
        <v>3352</v>
      </c>
      <c r="H124" s="444">
        <v>32.479999999999997</v>
      </c>
      <c r="I124" s="97" t="s">
        <v>3157</v>
      </c>
      <c r="J124" s="97" t="s">
        <v>3195</v>
      </c>
      <c r="K124" s="442"/>
      <c r="L124" s="448">
        <v>1924.751808</v>
      </c>
      <c r="M124" s="460" t="s">
        <v>3365</v>
      </c>
    </row>
    <row r="125" spans="1:13" ht="89.25" x14ac:dyDescent="0.2">
      <c r="A125" s="464">
        <v>116</v>
      </c>
      <c r="B125" s="441" t="s">
        <v>3154</v>
      </c>
      <c r="C125" s="429" t="s">
        <v>3155</v>
      </c>
      <c r="D125" s="97" t="s">
        <v>3351</v>
      </c>
      <c r="E125" s="97">
        <v>205255917</v>
      </c>
      <c r="F125" s="97" t="s">
        <v>3157</v>
      </c>
      <c r="G125" s="443" t="s">
        <v>3352</v>
      </c>
      <c r="H125" s="444">
        <v>36</v>
      </c>
      <c r="I125" s="97" t="s">
        <v>3157</v>
      </c>
      <c r="J125" s="97" t="s">
        <v>3195</v>
      </c>
      <c r="K125" s="442"/>
      <c r="L125" s="448">
        <v>2133.3456000000001</v>
      </c>
      <c r="M125" s="460" t="s">
        <v>3366</v>
      </c>
    </row>
    <row r="126" spans="1:13" ht="102" x14ac:dyDescent="0.2">
      <c r="A126" s="464">
        <v>117</v>
      </c>
      <c r="B126" s="441" t="s">
        <v>3154</v>
      </c>
      <c r="C126" s="429" t="s">
        <v>3155</v>
      </c>
      <c r="D126" s="97" t="s">
        <v>3351</v>
      </c>
      <c r="E126" s="97">
        <v>205255917</v>
      </c>
      <c r="F126" s="97" t="s">
        <v>3157</v>
      </c>
      <c r="G126" s="443" t="s">
        <v>3352</v>
      </c>
      <c r="H126" s="444">
        <v>16.239999999999998</v>
      </c>
      <c r="I126" s="97" t="s">
        <v>3157</v>
      </c>
      <c r="J126" s="97" t="s">
        <v>3195</v>
      </c>
      <c r="K126" s="442"/>
      <c r="L126" s="448">
        <v>962.37590399999999</v>
      </c>
      <c r="M126" s="460" t="s">
        <v>3367</v>
      </c>
    </row>
    <row r="127" spans="1:13" ht="102" x14ac:dyDescent="0.2">
      <c r="A127" s="464">
        <v>118</v>
      </c>
      <c r="B127" s="441" t="s">
        <v>3154</v>
      </c>
      <c r="C127" s="429" t="s">
        <v>3155</v>
      </c>
      <c r="D127" s="97" t="s">
        <v>3351</v>
      </c>
      <c r="E127" s="97">
        <v>205255917</v>
      </c>
      <c r="F127" s="97" t="s">
        <v>3157</v>
      </c>
      <c r="G127" s="443" t="s">
        <v>3352</v>
      </c>
      <c r="H127" s="444">
        <v>32.479999999999997</v>
      </c>
      <c r="I127" s="97" t="s">
        <v>3157</v>
      </c>
      <c r="J127" s="97" t="s">
        <v>3195</v>
      </c>
      <c r="K127" s="442"/>
      <c r="L127" s="448">
        <v>1924.751808</v>
      </c>
      <c r="M127" s="460" t="s">
        <v>3368</v>
      </c>
    </row>
    <row r="128" spans="1:13" ht="51" x14ac:dyDescent="0.2">
      <c r="A128" s="464">
        <v>119</v>
      </c>
      <c r="B128" s="441" t="s">
        <v>3154</v>
      </c>
      <c r="C128" s="429" t="s">
        <v>3155</v>
      </c>
      <c r="D128" s="97" t="s">
        <v>3351</v>
      </c>
      <c r="E128" s="97">
        <v>205255917</v>
      </c>
      <c r="F128" s="97" t="s">
        <v>3157</v>
      </c>
      <c r="G128" s="443" t="s">
        <v>3352</v>
      </c>
      <c r="H128" s="444">
        <v>32.479999999999997</v>
      </c>
      <c r="I128" s="97" t="s">
        <v>3157</v>
      </c>
      <c r="J128" s="97" t="s">
        <v>3195</v>
      </c>
      <c r="K128" s="442"/>
      <c r="L128" s="448">
        <v>1924.751808</v>
      </c>
      <c r="M128" s="460" t="s">
        <v>3369</v>
      </c>
    </row>
    <row r="129" spans="1:13" ht="89.25" x14ac:dyDescent="0.2">
      <c r="A129" s="464">
        <v>120</v>
      </c>
      <c r="B129" s="441" t="s">
        <v>3154</v>
      </c>
      <c r="C129" s="429" t="s">
        <v>3155</v>
      </c>
      <c r="D129" s="97" t="s">
        <v>3351</v>
      </c>
      <c r="E129" s="97">
        <v>205255917</v>
      </c>
      <c r="F129" s="97" t="s">
        <v>3157</v>
      </c>
      <c r="G129" s="443" t="s">
        <v>3352</v>
      </c>
      <c r="H129" s="444">
        <v>32.479999999999997</v>
      </c>
      <c r="I129" s="97" t="s">
        <v>3157</v>
      </c>
      <c r="J129" s="97" t="s">
        <v>3195</v>
      </c>
      <c r="K129" s="442"/>
      <c r="L129" s="448">
        <v>1924.751808</v>
      </c>
      <c r="M129" s="460" t="s">
        <v>3370</v>
      </c>
    </row>
    <row r="130" spans="1:13" ht="63.75" x14ac:dyDescent="0.2">
      <c r="A130" s="464">
        <v>121</v>
      </c>
      <c r="B130" s="441" t="s">
        <v>3154</v>
      </c>
      <c r="C130" s="429" t="s">
        <v>3155</v>
      </c>
      <c r="D130" s="97" t="s">
        <v>3351</v>
      </c>
      <c r="E130" s="97">
        <v>205255917</v>
      </c>
      <c r="F130" s="97" t="s">
        <v>3157</v>
      </c>
      <c r="G130" s="443" t="s">
        <v>3352</v>
      </c>
      <c r="H130" s="444">
        <v>32.479999999999997</v>
      </c>
      <c r="I130" s="97" t="s">
        <v>3157</v>
      </c>
      <c r="J130" s="97" t="s">
        <v>3195</v>
      </c>
      <c r="K130" s="442"/>
      <c r="L130" s="448">
        <v>1924.751808</v>
      </c>
      <c r="M130" s="460" t="s">
        <v>3371</v>
      </c>
    </row>
    <row r="131" spans="1:13" ht="63.75" x14ac:dyDescent="0.2">
      <c r="A131" s="464">
        <v>122</v>
      </c>
      <c r="B131" s="441" t="s">
        <v>3154</v>
      </c>
      <c r="C131" s="429" t="s">
        <v>3155</v>
      </c>
      <c r="D131" s="97" t="s">
        <v>3351</v>
      </c>
      <c r="E131" s="97">
        <v>205255917</v>
      </c>
      <c r="F131" s="97" t="s">
        <v>3157</v>
      </c>
      <c r="G131" s="443" t="s">
        <v>3352</v>
      </c>
      <c r="H131" s="444">
        <v>32.479999999999997</v>
      </c>
      <c r="I131" s="97" t="s">
        <v>3157</v>
      </c>
      <c r="J131" s="97" t="s">
        <v>3195</v>
      </c>
      <c r="K131" s="442"/>
      <c r="L131" s="448">
        <v>1924.751808</v>
      </c>
      <c r="M131" s="460" t="s">
        <v>3371</v>
      </c>
    </row>
    <row r="132" spans="1:13" ht="102" x14ac:dyDescent="0.2">
      <c r="A132" s="464">
        <v>123</v>
      </c>
      <c r="B132" s="441" t="s">
        <v>3154</v>
      </c>
      <c r="C132" s="429" t="s">
        <v>3155</v>
      </c>
      <c r="D132" s="97" t="s">
        <v>3351</v>
      </c>
      <c r="E132" s="97">
        <v>205255917</v>
      </c>
      <c r="F132" s="97" t="s">
        <v>3157</v>
      </c>
      <c r="G132" s="443" t="s">
        <v>3352</v>
      </c>
      <c r="H132" s="444">
        <v>16.239999999999998</v>
      </c>
      <c r="I132" s="97" t="s">
        <v>3157</v>
      </c>
      <c r="J132" s="97" t="s">
        <v>3195</v>
      </c>
      <c r="K132" s="442"/>
      <c r="L132" s="448">
        <v>962.37590399999999</v>
      </c>
      <c r="M132" s="460" t="s">
        <v>3372</v>
      </c>
    </row>
    <row r="133" spans="1:13" ht="89.25" x14ac:dyDescent="0.2">
      <c r="A133" s="464">
        <v>124</v>
      </c>
      <c r="B133" s="441" t="s">
        <v>3154</v>
      </c>
      <c r="C133" s="429" t="s">
        <v>3155</v>
      </c>
      <c r="D133" s="97" t="s">
        <v>3351</v>
      </c>
      <c r="E133" s="97">
        <v>205255917</v>
      </c>
      <c r="F133" s="97" t="s">
        <v>3157</v>
      </c>
      <c r="G133" s="443" t="s">
        <v>3352</v>
      </c>
      <c r="H133" s="444">
        <v>36</v>
      </c>
      <c r="I133" s="97" t="s">
        <v>3157</v>
      </c>
      <c r="J133" s="97" t="s">
        <v>3195</v>
      </c>
      <c r="K133" s="442"/>
      <c r="L133" s="448">
        <v>2133.3456000000001</v>
      </c>
      <c r="M133" s="460" t="s">
        <v>3373</v>
      </c>
    </row>
    <row r="134" spans="1:13" ht="63.75" x14ac:dyDescent="0.2">
      <c r="A134" s="464">
        <v>125</v>
      </c>
      <c r="B134" s="441" t="s">
        <v>3154</v>
      </c>
      <c r="C134" s="429" t="s">
        <v>3155</v>
      </c>
      <c r="D134" s="97" t="s">
        <v>3351</v>
      </c>
      <c r="E134" s="97">
        <v>205255917</v>
      </c>
      <c r="F134" s="97" t="s">
        <v>3157</v>
      </c>
      <c r="G134" s="443" t="s">
        <v>3352</v>
      </c>
      <c r="H134" s="444">
        <v>32.479999999999997</v>
      </c>
      <c r="I134" s="97" t="s">
        <v>3157</v>
      </c>
      <c r="J134" s="97" t="s">
        <v>3195</v>
      </c>
      <c r="K134" s="442"/>
      <c r="L134" s="448">
        <v>1924.751808</v>
      </c>
      <c r="M134" s="460" t="s">
        <v>3374</v>
      </c>
    </row>
    <row r="135" spans="1:13" ht="63.75" x14ac:dyDescent="0.2">
      <c r="A135" s="464">
        <v>126</v>
      </c>
      <c r="B135" s="441" t="s">
        <v>3154</v>
      </c>
      <c r="C135" s="429" t="s">
        <v>3155</v>
      </c>
      <c r="D135" s="97" t="s">
        <v>3351</v>
      </c>
      <c r="E135" s="97">
        <v>205255917</v>
      </c>
      <c r="F135" s="97" t="s">
        <v>3157</v>
      </c>
      <c r="G135" s="443" t="s">
        <v>3352</v>
      </c>
      <c r="H135" s="444">
        <v>32.479999999999997</v>
      </c>
      <c r="I135" s="97" t="s">
        <v>3157</v>
      </c>
      <c r="J135" s="97" t="s">
        <v>3195</v>
      </c>
      <c r="K135" s="442"/>
      <c r="L135" s="448">
        <v>1924.751808</v>
      </c>
      <c r="M135" s="460" t="s">
        <v>3375</v>
      </c>
    </row>
    <row r="136" spans="1:13" ht="102" x14ac:dyDescent="0.2">
      <c r="A136" s="464">
        <v>127</v>
      </c>
      <c r="B136" s="441" t="s">
        <v>3154</v>
      </c>
      <c r="C136" s="429" t="s">
        <v>3155</v>
      </c>
      <c r="D136" s="97" t="s">
        <v>3351</v>
      </c>
      <c r="E136" s="97">
        <v>205255917</v>
      </c>
      <c r="F136" s="97" t="s">
        <v>3157</v>
      </c>
      <c r="G136" s="443" t="s">
        <v>3352</v>
      </c>
      <c r="H136" s="444">
        <v>36</v>
      </c>
      <c r="I136" s="97" t="s">
        <v>3157</v>
      </c>
      <c r="J136" s="97" t="s">
        <v>3195</v>
      </c>
      <c r="K136" s="442"/>
      <c r="L136" s="448">
        <v>1422.2303999999999</v>
      </c>
      <c r="M136" s="460" t="s">
        <v>3376</v>
      </c>
    </row>
    <row r="137" spans="1:13" ht="51" x14ac:dyDescent="0.2">
      <c r="A137" s="464">
        <v>128</v>
      </c>
      <c r="B137" s="441" t="s">
        <v>3154</v>
      </c>
      <c r="C137" s="429" t="s">
        <v>3155</v>
      </c>
      <c r="D137" s="97" t="s">
        <v>3351</v>
      </c>
      <c r="E137" s="97">
        <v>205255917</v>
      </c>
      <c r="F137" s="97" t="s">
        <v>3157</v>
      </c>
      <c r="G137" s="443" t="s">
        <v>3352</v>
      </c>
      <c r="H137" s="444">
        <v>64</v>
      </c>
      <c r="I137" s="97" t="s">
        <v>3157</v>
      </c>
      <c r="J137" s="97" t="s">
        <v>3195</v>
      </c>
      <c r="K137" s="442"/>
      <c r="L137" s="448">
        <v>2528.4096</v>
      </c>
      <c r="M137" s="460" t="s">
        <v>3377</v>
      </c>
    </row>
    <row r="138" spans="1:13" ht="63.75" x14ac:dyDescent="0.2">
      <c r="A138" s="464">
        <v>129</v>
      </c>
      <c r="B138" s="441" t="s">
        <v>3154</v>
      </c>
      <c r="C138" s="429" t="s">
        <v>3155</v>
      </c>
      <c r="D138" s="97" t="s">
        <v>3351</v>
      </c>
      <c r="E138" s="97">
        <v>205255917</v>
      </c>
      <c r="F138" s="97" t="s">
        <v>3157</v>
      </c>
      <c r="G138" s="443" t="s">
        <v>3352</v>
      </c>
      <c r="H138" s="444">
        <v>18</v>
      </c>
      <c r="I138" s="97" t="s">
        <v>3157</v>
      </c>
      <c r="J138" s="97" t="s">
        <v>3195</v>
      </c>
      <c r="K138" s="442"/>
      <c r="L138" s="448">
        <v>711.11519999999996</v>
      </c>
      <c r="M138" s="460" t="s">
        <v>3378</v>
      </c>
    </row>
    <row r="139" spans="1:13" ht="76.5" x14ac:dyDescent="0.2">
      <c r="A139" s="464">
        <v>130</v>
      </c>
      <c r="B139" s="441" t="s">
        <v>3154</v>
      </c>
      <c r="C139" s="429" t="s">
        <v>3155</v>
      </c>
      <c r="D139" s="97" t="s">
        <v>3351</v>
      </c>
      <c r="E139" s="97">
        <v>205255917</v>
      </c>
      <c r="F139" s="97" t="s">
        <v>3157</v>
      </c>
      <c r="G139" s="443" t="s">
        <v>3352</v>
      </c>
      <c r="H139" s="444">
        <v>36</v>
      </c>
      <c r="I139" s="97" t="s">
        <v>3157</v>
      </c>
      <c r="J139" s="97" t="s">
        <v>3195</v>
      </c>
      <c r="K139" s="442"/>
      <c r="L139" s="448">
        <v>1422.2303999999999</v>
      </c>
      <c r="M139" s="460" t="s">
        <v>3379</v>
      </c>
    </row>
    <row r="140" spans="1:13" ht="89.25" x14ac:dyDescent="0.2">
      <c r="A140" s="464">
        <v>131</v>
      </c>
      <c r="B140" s="441" t="s">
        <v>3154</v>
      </c>
      <c r="C140" s="429" t="s">
        <v>3155</v>
      </c>
      <c r="D140" s="97" t="s">
        <v>3351</v>
      </c>
      <c r="E140" s="97">
        <v>205255917</v>
      </c>
      <c r="F140" s="97" t="s">
        <v>3157</v>
      </c>
      <c r="G140" s="443" t="s">
        <v>3352</v>
      </c>
      <c r="H140" s="444">
        <v>36</v>
      </c>
      <c r="I140" s="97" t="s">
        <v>3157</v>
      </c>
      <c r="J140" s="97" t="s">
        <v>3195</v>
      </c>
      <c r="K140" s="442"/>
      <c r="L140" s="448">
        <v>1422.2303999999999</v>
      </c>
      <c r="M140" s="460" t="s">
        <v>3380</v>
      </c>
    </row>
    <row r="141" spans="1:13" ht="63.75" x14ac:dyDescent="0.2">
      <c r="A141" s="464">
        <v>132</v>
      </c>
      <c r="B141" s="441" t="s">
        <v>3154</v>
      </c>
      <c r="C141" s="429" t="s">
        <v>3155</v>
      </c>
      <c r="D141" s="97" t="s">
        <v>3351</v>
      </c>
      <c r="E141" s="97">
        <v>205255917</v>
      </c>
      <c r="F141" s="97" t="s">
        <v>3157</v>
      </c>
      <c r="G141" s="443" t="s">
        <v>3352</v>
      </c>
      <c r="H141" s="444">
        <v>18</v>
      </c>
      <c r="I141" s="97" t="s">
        <v>3157</v>
      </c>
      <c r="J141" s="97" t="s">
        <v>3195</v>
      </c>
      <c r="K141" s="442"/>
      <c r="L141" s="448">
        <v>711.11519999999996</v>
      </c>
      <c r="M141" s="460" t="s">
        <v>3381</v>
      </c>
    </row>
    <row r="142" spans="1:13" ht="63.75" x14ac:dyDescent="0.2">
      <c r="A142" s="464">
        <v>133</v>
      </c>
      <c r="B142" s="441" t="s">
        <v>3154</v>
      </c>
      <c r="C142" s="429" t="s">
        <v>3155</v>
      </c>
      <c r="D142" s="97" t="s">
        <v>3351</v>
      </c>
      <c r="E142" s="97">
        <v>205255917</v>
      </c>
      <c r="F142" s="97" t="s">
        <v>3157</v>
      </c>
      <c r="G142" s="443" t="s">
        <v>3352</v>
      </c>
      <c r="H142" s="444">
        <v>24</v>
      </c>
      <c r="I142" s="97" t="s">
        <v>3157</v>
      </c>
      <c r="J142" s="97" t="s">
        <v>3195</v>
      </c>
      <c r="K142" s="442"/>
      <c r="L142" s="448">
        <v>948.15359999999987</v>
      </c>
      <c r="M142" s="460" t="s">
        <v>3382</v>
      </c>
    </row>
    <row r="143" spans="1:13" ht="63.75" x14ac:dyDescent="0.2">
      <c r="A143" s="464">
        <v>134</v>
      </c>
      <c r="B143" s="441" t="s">
        <v>3154</v>
      </c>
      <c r="C143" s="429" t="s">
        <v>3155</v>
      </c>
      <c r="D143" s="97" t="s">
        <v>3351</v>
      </c>
      <c r="E143" s="97">
        <v>205255917</v>
      </c>
      <c r="F143" s="97" t="s">
        <v>3157</v>
      </c>
      <c r="G143" s="443" t="s">
        <v>3352</v>
      </c>
      <c r="H143" s="444">
        <v>36</v>
      </c>
      <c r="I143" s="97" t="s">
        <v>3157</v>
      </c>
      <c r="J143" s="97" t="s">
        <v>3195</v>
      </c>
      <c r="K143" s="442"/>
      <c r="L143" s="448">
        <v>1422.2303999999999</v>
      </c>
      <c r="M143" s="460" t="s">
        <v>3383</v>
      </c>
    </row>
    <row r="144" spans="1:13" ht="102" x14ac:dyDescent="0.2">
      <c r="A144" s="464">
        <v>135</v>
      </c>
      <c r="B144" s="441" t="s">
        <v>3154</v>
      </c>
      <c r="C144" s="429" t="s">
        <v>3155</v>
      </c>
      <c r="D144" s="97" t="s">
        <v>3351</v>
      </c>
      <c r="E144" s="97">
        <v>205255917</v>
      </c>
      <c r="F144" s="97" t="s">
        <v>3157</v>
      </c>
      <c r="G144" s="443" t="s">
        <v>3352</v>
      </c>
      <c r="H144" s="444">
        <v>54</v>
      </c>
      <c r="I144" s="97" t="s">
        <v>3157</v>
      </c>
      <c r="J144" s="97" t="s">
        <v>3195</v>
      </c>
      <c r="K144" s="442"/>
      <c r="L144" s="448">
        <v>2133.3456000000001</v>
      </c>
      <c r="M144" s="460" t="s">
        <v>3384</v>
      </c>
    </row>
    <row r="145" spans="1:13" ht="102" x14ac:dyDescent="0.2">
      <c r="A145" s="464">
        <v>136</v>
      </c>
      <c r="B145" s="441" t="s">
        <v>3154</v>
      </c>
      <c r="C145" s="429" t="s">
        <v>3155</v>
      </c>
      <c r="D145" s="97" t="s">
        <v>3351</v>
      </c>
      <c r="E145" s="97">
        <v>205255917</v>
      </c>
      <c r="F145" s="97" t="s">
        <v>3157</v>
      </c>
      <c r="G145" s="443" t="s">
        <v>3352</v>
      </c>
      <c r="H145" s="444">
        <v>36</v>
      </c>
      <c r="I145" s="97" t="s">
        <v>3157</v>
      </c>
      <c r="J145" s="97" t="s">
        <v>3195</v>
      </c>
      <c r="K145" s="442"/>
      <c r="L145" s="448">
        <v>1422.2303999999999</v>
      </c>
      <c r="M145" s="460" t="s">
        <v>3385</v>
      </c>
    </row>
    <row r="146" spans="1:13" ht="89.25" x14ac:dyDescent="0.2">
      <c r="A146" s="464">
        <v>137</v>
      </c>
      <c r="B146" s="441" t="s">
        <v>3154</v>
      </c>
      <c r="C146" s="429" t="s">
        <v>3155</v>
      </c>
      <c r="D146" s="97" t="s">
        <v>3351</v>
      </c>
      <c r="E146" s="97">
        <v>205255917</v>
      </c>
      <c r="F146" s="97" t="s">
        <v>3157</v>
      </c>
      <c r="G146" s="443" t="s">
        <v>3352</v>
      </c>
      <c r="H146" s="444">
        <v>72</v>
      </c>
      <c r="I146" s="97" t="s">
        <v>3157</v>
      </c>
      <c r="J146" s="97" t="s">
        <v>3195</v>
      </c>
      <c r="K146" s="442"/>
      <c r="L146" s="448">
        <v>2844.4607999999998</v>
      </c>
      <c r="M146" s="460" t="s">
        <v>3386</v>
      </c>
    </row>
    <row r="147" spans="1:13" ht="114.75" x14ac:dyDescent="0.2">
      <c r="A147" s="464">
        <v>138</v>
      </c>
      <c r="B147" s="441" t="s">
        <v>3154</v>
      </c>
      <c r="C147" s="429" t="s">
        <v>3155</v>
      </c>
      <c r="D147" s="97" t="s">
        <v>3351</v>
      </c>
      <c r="E147" s="97">
        <v>205255917</v>
      </c>
      <c r="F147" s="97" t="s">
        <v>3157</v>
      </c>
      <c r="G147" s="443" t="s">
        <v>3352</v>
      </c>
      <c r="H147" s="444">
        <v>36</v>
      </c>
      <c r="I147" s="97" t="s">
        <v>3157</v>
      </c>
      <c r="J147" s="97" t="s">
        <v>3195</v>
      </c>
      <c r="K147" s="442"/>
      <c r="L147" s="448">
        <v>1422.2303999999999</v>
      </c>
      <c r="M147" s="460" t="s">
        <v>3387</v>
      </c>
    </row>
    <row r="148" spans="1:13" ht="102" x14ac:dyDescent="0.2">
      <c r="A148" s="464">
        <v>139</v>
      </c>
      <c r="B148" s="441" t="s">
        <v>3154</v>
      </c>
      <c r="C148" s="429" t="s">
        <v>3155</v>
      </c>
      <c r="D148" s="97" t="s">
        <v>3351</v>
      </c>
      <c r="E148" s="97">
        <v>205255917</v>
      </c>
      <c r="F148" s="97" t="s">
        <v>3157</v>
      </c>
      <c r="G148" s="443" t="s">
        <v>3352</v>
      </c>
      <c r="H148" s="444">
        <v>36</v>
      </c>
      <c r="I148" s="97" t="s">
        <v>3157</v>
      </c>
      <c r="J148" s="97" t="s">
        <v>3195</v>
      </c>
      <c r="K148" s="442"/>
      <c r="L148" s="448">
        <v>1422.2303999999999</v>
      </c>
      <c r="M148" s="460" t="s">
        <v>3388</v>
      </c>
    </row>
    <row r="149" spans="1:13" ht="63.75" x14ac:dyDescent="0.2">
      <c r="A149" s="464">
        <v>140</v>
      </c>
      <c r="B149" s="441" t="s">
        <v>3154</v>
      </c>
      <c r="C149" s="429" t="s">
        <v>3155</v>
      </c>
      <c r="D149" s="97" t="s">
        <v>3351</v>
      </c>
      <c r="E149" s="97">
        <v>205255917</v>
      </c>
      <c r="F149" s="97" t="s">
        <v>3157</v>
      </c>
      <c r="G149" s="443" t="s">
        <v>3352</v>
      </c>
      <c r="H149" s="444">
        <v>18</v>
      </c>
      <c r="I149" s="97" t="s">
        <v>3157</v>
      </c>
      <c r="J149" s="97" t="s">
        <v>3195</v>
      </c>
      <c r="K149" s="442"/>
      <c r="L149" s="448">
        <v>711.11519999999996</v>
      </c>
      <c r="M149" s="460" t="s">
        <v>3389</v>
      </c>
    </row>
    <row r="150" spans="1:13" ht="127.5" x14ac:dyDescent="0.2">
      <c r="A150" s="464">
        <v>141</v>
      </c>
      <c r="B150" s="441" t="s">
        <v>3154</v>
      </c>
      <c r="C150" s="429" t="s">
        <v>3155</v>
      </c>
      <c r="D150" s="97" t="s">
        <v>3351</v>
      </c>
      <c r="E150" s="97">
        <v>205255917</v>
      </c>
      <c r="F150" s="97" t="s">
        <v>3157</v>
      </c>
      <c r="G150" s="443" t="s">
        <v>3352</v>
      </c>
      <c r="H150" s="444">
        <v>18</v>
      </c>
      <c r="I150" s="97" t="s">
        <v>3157</v>
      </c>
      <c r="J150" s="97" t="s">
        <v>3195</v>
      </c>
      <c r="K150" s="442"/>
      <c r="L150" s="448">
        <v>711.11519999999996</v>
      </c>
      <c r="M150" s="460" t="s">
        <v>3390</v>
      </c>
    </row>
    <row r="151" spans="1:13" ht="76.5" x14ac:dyDescent="0.2">
      <c r="A151" s="464">
        <v>142</v>
      </c>
      <c r="B151" s="441" t="s">
        <v>3154</v>
      </c>
      <c r="C151" s="429" t="s">
        <v>3155</v>
      </c>
      <c r="D151" s="97" t="s">
        <v>3351</v>
      </c>
      <c r="E151" s="97">
        <v>205255917</v>
      </c>
      <c r="F151" s="97" t="s">
        <v>3157</v>
      </c>
      <c r="G151" s="443" t="s">
        <v>3352</v>
      </c>
      <c r="H151" s="444">
        <v>18</v>
      </c>
      <c r="I151" s="97" t="s">
        <v>3157</v>
      </c>
      <c r="J151" s="97" t="s">
        <v>3195</v>
      </c>
      <c r="K151" s="442"/>
      <c r="L151" s="448">
        <v>711.11519999999996</v>
      </c>
      <c r="M151" s="460" t="s">
        <v>3391</v>
      </c>
    </row>
    <row r="152" spans="1:13" ht="114.75" x14ac:dyDescent="0.2">
      <c r="A152" s="464">
        <v>143</v>
      </c>
      <c r="B152" s="441" t="s">
        <v>3154</v>
      </c>
      <c r="C152" s="429" t="s">
        <v>3155</v>
      </c>
      <c r="D152" s="97" t="s">
        <v>3351</v>
      </c>
      <c r="E152" s="97">
        <v>205255917</v>
      </c>
      <c r="F152" s="97" t="s">
        <v>3157</v>
      </c>
      <c r="G152" s="443" t="s">
        <v>3352</v>
      </c>
      <c r="H152" s="444">
        <v>18</v>
      </c>
      <c r="I152" s="97" t="s">
        <v>3157</v>
      </c>
      <c r="J152" s="97" t="s">
        <v>3195</v>
      </c>
      <c r="K152" s="442"/>
      <c r="L152" s="448">
        <v>711.11519999999996</v>
      </c>
      <c r="M152" s="460" t="s">
        <v>3392</v>
      </c>
    </row>
    <row r="153" spans="1:13" ht="102" x14ac:dyDescent="0.2">
      <c r="A153" s="464">
        <v>144</v>
      </c>
      <c r="B153" s="441" t="s">
        <v>3154</v>
      </c>
      <c r="C153" s="429" t="s">
        <v>3155</v>
      </c>
      <c r="D153" s="97" t="s">
        <v>3351</v>
      </c>
      <c r="E153" s="97">
        <v>205255917</v>
      </c>
      <c r="F153" s="97" t="s">
        <v>3157</v>
      </c>
      <c r="G153" s="443" t="s">
        <v>3352</v>
      </c>
      <c r="H153" s="444">
        <v>18</v>
      </c>
      <c r="I153" s="97" t="s">
        <v>3157</v>
      </c>
      <c r="J153" s="97" t="s">
        <v>3195</v>
      </c>
      <c r="K153" s="442"/>
      <c r="L153" s="448">
        <v>711.11519999999996</v>
      </c>
      <c r="M153" s="460" t="s">
        <v>3393</v>
      </c>
    </row>
    <row r="154" spans="1:13" ht="63.75" x14ac:dyDescent="0.2">
      <c r="A154" s="464">
        <v>145</v>
      </c>
      <c r="B154" s="441" t="s">
        <v>3154</v>
      </c>
      <c r="C154" s="429" t="s">
        <v>3155</v>
      </c>
      <c r="D154" s="97" t="s">
        <v>3351</v>
      </c>
      <c r="E154" s="97">
        <v>205255917</v>
      </c>
      <c r="F154" s="97" t="s">
        <v>3157</v>
      </c>
      <c r="G154" s="443" t="s">
        <v>3352</v>
      </c>
      <c r="H154" s="444">
        <v>36</v>
      </c>
      <c r="I154" s="97" t="s">
        <v>3157</v>
      </c>
      <c r="J154" s="97" t="s">
        <v>3195</v>
      </c>
      <c r="K154" s="442"/>
      <c r="L154" s="448">
        <v>1422.2303999999999</v>
      </c>
      <c r="M154" s="460" t="s">
        <v>3394</v>
      </c>
    </row>
    <row r="155" spans="1:13" ht="114.75" x14ac:dyDescent="0.2">
      <c r="A155" s="464">
        <v>146</v>
      </c>
      <c r="B155" s="441" t="s">
        <v>3154</v>
      </c>
      <c r="C155" s="429" t="s">
        <v>3155</v>
      </c>
      <c r="D155" s="97" t="s">
        <v>3351</v>
      </c>
      <c r="E155" s="97">
        <v>205255917</v>
      </c>
      <c r="F155" s="97" t="s">
        <v>3157</v>
      </c>
      <c r="G155" s="443" t="s">
        <v>3352</v>
      </c>
      <c r="H155" s="444">
        <v>18</v>
      </c>
      <c r="I155" s="97" t="s">
        <v>3157</v>
      </c>
      <c r="J155" s="97" t="s">
        <v>3195</v>
      </c>
      <c r="K155" s="442"/>
      <c r="L155" s="448">
        <v>711.11519999999996</v>
      </c>
      <c r="M155" s="460" t="s">
        <v>3395</v>
      </c>
    </row>
    <row r="156" spans="1:13" ht="76.5" x14ac:dyDescent="0.2">
      <c r="A156" s="464">
        <v>147</v>
      </c>
      <c r="B156" s="441" t="s">
        <v>3154</v>
      </c>
      <c r="C156" s="429" t="s">
        <v>3155</v>
      </c>
      <c r="D156" s="97" t="s">
        <v>3351</v>
      </c>
      <c r="E156" s="97">
        <v>205255917</v>
      </c>
      <c r="F156" s="97" t="s">
        <v>3157</v>
      </c>
      <c r="G156" s="443" t="s">
        <v>3352</v>
      </c>
      <c r="H156" s="444">
        <v>36</v>
      </c>
      <c r="I156" s="97" t="s">
        <v>3157</v>
      </c>
      <c r="J156" s="97" t="s">
        <v>3195</v>
      </c>
      <c r="K156" s="442"/>
      <c r="L156" s="448">
        <v>1422.2303999999999</v>
      </c>
      <c r="M156" s="460" t="s">
        <v>3396</v>
      </c>
    </row>
    <row r="157" spans="1:13" ht="114.75" x14ac:dyDescent="0.2">
      <c r="A157" s="464">
        <v>148</v>
      </c>
      <c r="B157" s="441" t="s">
        <v>3154</v>
      </c>
      <c r="C157" s="429" t="s">
        <v>3155</v>
      </c>
      <c r="D157" s="97" t="s">
        <v>3351</v>
      </c>
      <c r="E157" s="97">
        <v>205255917</v>
      </c>
      <c r="F157" s="97" t="s">
        <v>3157</v>
      </c>
      <c r="G157" s="443" t="s">
        <v>3352</v>
      </c>
      <c r="H157" s="444">
        <v>18</v>
      </c>
      <c r="I157" s="97" t="s">
        <v>3157</v>
      </c>
      <c r="J157" s="97" t="s">
        <v>3195</v>
      </c>
      <c r="K157" s="442"/>
      <c r="L157" s="448">
        <v>711.11519999999996</v>
      </c>
      <c r="M157" s="460" t="s">
        <v>3397</v>
      </c>
    </row>
    <row r="158" spans="1:13" ht="51" x14ac:dyDescent="0.2">
      <c r="A158" s="464">
        <v>149</v>
      </c>
      <c r="B158" s="441" t="s">
        <v>3154</v>
      </c>
      <c r="C158" s="429" t="s">
        <v>3155</v>
      </c>
      <c r="D158" s="97" t="s">
        <v>3351</v>
      </c>
      <c r="E158" s="97">
        <v>205255917</v>
      </c>
      <c r="F158" s="97" t="s">
        <v>3157</v>
      </c>
      <c r="G158" s="443" t="s">
        <v>3352</v>
      </c>
      <c r="H158" s="444">
        <v>18</v>
      </c>
      <c r="I158" s="97" t="s">
        <v>3157</v>
      </c>
      <c r="J158" s="97" t="s">
        <v>3195</v>
      </c>
      <c r="K158" s="442"/>
      <c r="L158" s="448">
        <v>711.11519999999996</v>
      </c>
      <c r="M158" s="460" t="s">
        <v>3398</v>
      </c>
    </row>
    <row r="159" spans="1:13" ht="76.5" x14ac:dyDescent="0.2">
      <c r="A159" s="464">
        <v>150</v>
      </c>
      <c r="B159" s="441" t="s">
        <v>3154</v>
      </c>
      <c r="C159" s="429" t="s">
        <v>3155</v>
      </c>
      <c r="D159" s="97" t="s">
        <v>3351</v>
      </c>
      <c r="E159" s="97">
        <v>205255917</v>
      </c>
      <c r="F159" s="97" t="s">
        <v>3157</v>
      </c>
      <c r="G159" s="443" t="s">
        <v>3352</v>
      </c>
      <c r="H159" s="444">
        <v>18</v>
      </c>
      <c r="I159" s="97" t="s">
        <v>3157</v>
      </c>
      <c r="J159" s="97" t="s">
        <v>3195</v>
      </c>
      <c r="K159" s="442"/>
      <c r="L159" s="448">
        <v>711.11519999999996</v>
      </c>
      <c r="M159" s="460" t="s">
        <v>3399</v>
      </c>
    </row>
    <row r="160" spans="1:13" ht="76.5" x14ac:dyDescent="0.2">
      <c r="A160" s="464">
        <v>151</v>
      </c>
      <c r="B160" s="441" t="s">
        <v>3154</v>
      </c>
      <c r="C160" s="429" t="s">
        <v>3155</v>
      </c>
      <c r="D160" s="97" t="s">
        <v>3351</v>
      </c>
      <c r="E160" s="97">
        <v>205255917</v>
      </c>
      <c r="F160" s="97" t="s">
        <v>3157</v>
      </c>
      <c r="G160" s="443" t="s">
        <v>3352</v>
      </c>
      <c r="H160" s="444">
        <v>18</v>
      </c>
      <c r="I160" s="97" t="s">
        <v>3157</v>
      </c>
      <c r="J160" s="97" t="s">
        <v>3195</v>
      </c>
      <c r="K160" s="442"/>
      <c r="L160" s="448">
        <v>711.11519999999996</v>
      </c>
      <c r="M160" s="460" t="s">
        <v>3400</v>
      </c>
    </row>
    <row r="161" spans="1:13" ht="76.5" x14ac:dyDescent="0.2">
      <c r="A161" s="464">
        <v>152</v>
      </c>
      <c r="B161" s="441" t="s">
        <v>3154</v>
      </c>
      <c r="C161" s="429" t="s">
        <v>3155</v>
      </c>
      <c r="D161" s="97" t="s">
        <v>3351</v>
      </c>
      <c r="E161" s="97">
        <v>205255917</v>
      </c>
      <c r="F161" s="97" t="s">
        <v>3157</v>
      </c>
      <c r="G161" s="443" t="s">
        <v>3352</v>
      </c>
      <c r="H161" s="444">
        <v>18</v>
      </c>
      <c r="I161" s="97" t="s">
        <v>3157</v>
      </c>
      <c r="J161" s="97" t="s">
        <v>3195</v>
      </c>
      <c r="K161" s="442"/>
      <c r="L161" s="448">
        <v>711.11519999999996</v>
      </c>
      <c r="M161" s="460" t="s">
        <v>3401</v>
      </c>
    </row>
    <row r="162" spans="1:13" ht="63.75" x14ac:dyDescent="0.2">
      <c r="A162" s="464">
        <v>153</v>
      </c>
      <c r="B162" s="441" t="s">
        <v>3154</v>
      </c>
      <c r="C162" s="429" t="s">
        <v>3155</v>
      </c>
      <c r="D162" s="97" t="s">
        <v>3351</v>
      </c>
      <c r="E162" s="97">
        <v>205255917</v>
      </c>
      <c r="F162" s="97" t="s">
        <v>3157</v>
      </c>
      <c r="G162" s="443" t="s">
        <v>3352</v>
      </c>
      <c r="H162" s="444">
        <v>18</v>
      </c>
      <c r="I162" s="97" t="s">
        <v>3157</v>
      </c>
      <c r="J162" s="97" t="s">
        <v>3195</v>
      </c>
      <c r="K162" s="442"/>
      <c r="L162" s="448">
        <v>711.11519999999996</v>
      </c>
      <c r="M162" s="460" t="s">
        <v>3402</v>
      </c>
    </row>
    <row r="163" spans="1:13" ht="63.75" x14ac:dyDescent="0.2">
      <c r="A163" s="464">
        <v>154</v>
      </c>
      <c r="B163" s="441" t="s">
        <v>3154</v>
      </c>
      <c r="C163" s="429" t="s">
        <v>3155</v>
      </c>
      <c r="D163" s="97" t="s">
        <v>3351</v>
      </c>
      <c r="E163" s="97">
        <v>205255917</v>
      </c>
      <c r="F163" s="97" t="s">
        <v>3157</v>
      </c>
      <c r="G163" s="443" t="s">
        <v>3352</v>
      </c>
      <c r="H163" s="444">
        <v>36</v>
      </c>
      <c r="I163" s="97" t="s">
        <v>3157</v>
      </c>
      <c r="J163" s="97" t="s">
        <v>3195</v>
      </c>
      <c r="K163" s="442"/>
      <c r="L163" s="448">
        <v>1422.2303999999999</v>
      </c>
      <c r="M163" s="460" t="s">
        <v>3403</v>
      </c>
    </row>
    <row r="164" spans="1:13" ht="76.5" x14ac:dyDescent="0.2">
      <c r="A164" s="464">
        <v>155</v>
      </c>
      <c r="B164" s="441" t="s">
        <v>3154</v>
      </c>
      <c r="C164" s="429" t="s">
        <v>3155</v>
      </c>
      <c r="D164" s="97" t="s">
        <v>3351</v>
      </c>
      <c r="E164" s="97">
        <v>205255917</v>
      </c>
      <c r="F164" s="97" t="s">
        <v>3157</v>
      </c>
      <c r="G164" s="443" t="s">
        <v>3352</v>
      </c>
      <c r="H164" s="444">
        <v>36</v>
      </c>
      <c r="I164" s="97" t="s">
        <v>3157</v>
      </c>
      <c r="J164" s="97" t="s">
        <v>3195</v>
      </c>
      <c r="K164" s="442"/>
      <c r="L164" s="448">
        <v>1422.2303999999999</v>
      </c>
      <c r="M164" s="460" t="s">
        <v>3404</v>
      </c>
    </row>
    <row r="165" spans="1:13" ht="114.75" x14ac:dyDescent="0.2">
      <c r="A165" s="464">
        <v>156</v>
      </c>
      <c r="B165" s="441" t="s">
        <v>3154</v>
      </c>
      <c r="C165" s="429" t="s">
        <v>3155</v>
      </c>
      <c r="D165" s="97" t="s">
        <v>3351</v>
      </c>
      <c r="E165" s="97">
        <v>205255917</v>
      </c>
      <c r="F165" s="97" t="s">
        <v>3157</v>
      </c>
      <c r="G165" s="443" t="s">
        <v>3352</v>
      </c>
      <c r="H165" s="444">
        <v>36</v>
      </c>
      <c r="I165" s="97" t="s">
        <v>3157</v>
      </c>
      <c r="J165" s="97" t="s">
        <v>3195</v>
      </c>
      <c r="K165" s="442"/>
      <c r="L165" s="448">
        <v>2791.7855999999997</v>
      </c>
      <c r="M165" s="460" t="s">
        <v>3405</v>
      </c>
    </row>
    <row r="166" spans="1:13" ht="76.5" x14ac:dyDescent="0.2">
      <c r="A166" s="464">
        <v>157</v>
      </c>
      <c r="B166" s="441" t="s">
        <v>3154</v>
      </c>
      <c r="C166" s="429" t="s">
        <v>3155</v>
      </c>
      <c r="D166" s="97" t="s">
        <v>3351</v>
      </c>
      <c r="E166" s="97">
        <v>205255917</v>
      </c>
      <c r="F166" s="97" t="s">
        <v>3157</v>
      </c>
      <c r="G166" s="443" t="s">
        <v>3352</v>
      </c>
      <c r="H166" s="444">
        <v>18</v>
      </c>
      <c r="I166" s="97" t="s">
        <v>3157</v>
      </c>
      <c r="J166" s="97" t="s">
        <v>3195</v>
      </c>
      <c r="K166" s="442"/>
      <c r="L166" s="448">
        <v>1395.8927999999999</v>
      </c>
      <c r="M166" s="460" t="s">
        <v>3406</v>
      </c>
    </row>
    <row r="167" spans="1:13" ht="114.75" x14ac:dyDescent="0.2">
      <c r="A167" s="464">
        <v>158</v>
      </c>
      <c r="B167" s="441" t="s">
        <v>3154</v>
      </c>
      <c r="C167" s="429" t="s">
        <v>3155</v>
      </c>
      <c r="D167" s="97" t="s">
        <v>3351</v>
      </c>
      <c r="E167" s="97">
        <v>205255917</v>
      </c>
      <c r="F167" s="97" t="s">
        <v>3157</v>
      </c>
      <c r="G167" s="443" t="s">
        <v>3352</v>
      </c>
      <c r="H167" s="444">
        <v>32.479999999999997</v>
      </c>
      <c r="I167" s="97" t="s">
        <v>3157</v>
      </c>
      <c r="J167" s="97" t="s">
        <v>3195</v>
      </c>
      <c r="K167" s="442"/>
      <c r="L167" s="448">
        <v>2518.8110079999997</v>
      </c>
      <c r="M167" s="460" t="s">
        <v>3407</v>
      </c>
    </row>
    <row r="168" spans="1:13" ht="51" x14ac:dyDescent="0.2">
      <c r="A168" s="464">
        <v>159</v>
      </c>
      <c r="B168" s="441" t="s">
        <v>3154</v>
      </c>
      <c r="C168" s="429" t="s">
        <v>3155</v>
      </c>
      <c r="D168" s="97" t="s">
        <v>3351</v>
      </c>
      <c r="E168" s="97">
        <v>205255917</v>
      </c>
      <c r="F168" s="97" t="s">
        <v>3157</v>
      </c>
      <c r="G168" s="443" t="s">
        <v>3352</v>
      </c>
      <c r="H168" s="444">
        <v>32.479999999999997</v>
      </c>
      <c r="I168" s="97" t="s">
        <v>3157</v>
      </c>
      <c r="J168" s="97" t="s">
        <v>3195</v>
      </c>
      <c r="K168" s="442"/>
      <c r="L168" s="448">
        <v>2518.8110079999997</v>
      </c>
      <c r="M168" s="460" t="s">
        <v>3408</v>
      </c>
    </row>
    <row r="169" spans="1:13" ht="63.75" x14ac:dyDescent="0.2">
      <c r="A169" s="464">
        <v>160</v>
      </c>
      <c r="B169" s="441" t="s">
        <v>3154</v>
      </c>
      <c r="C169" s="429" t="s">
        <v>3155</v>
      </c>
      <c r="D169" s="97" t="s">
        <v>3351</v>
      </c>
      <c r="E169" s="97">
        <v>205255917</v>
      </c>
      <c r="F169" s="97" t="s">
        <v>3157</v>
      </c>
      <c r="G169" s="443" t="s">
        <v>3352</v>
      </c>
      <c r="H169" s="444">
        <v>66.08</v>
      </c>
      <c r="I169" s="97" t="s">
        <v>3157</v>
      </c>
      <c r="J169" s="97" t="s">
        <v>3195</v>
      </c>
      <c r="K169" s="442"/>
      <c r="L169" s="448">
        <v>5124.4775680000002</v>
      </c>
      <c r="M169" s="460" t="s">
        <v>3409</v>
      </c>
    </row>
    <row r="170" spans="1:13" ht="76.5" x14ac:dyDescent="0.2">
      <c r="A170" s="464">
        <v>161</v>
      </c>
      <c r="B170" s="441" t="s">
        <v>3154</v>
      </c>
      <c r="C170" s="429" t="s">
        <v>3155</v>
      </c>
      <c r="D170" s="97" t="s">
        <v>3351</v>
      </c>
      <c r="E170" s="97">
        <v>205255917</v>
      </c>
      <c r="F170" s="97" t="s">
        <v>3157</v>
      </c>
      <c r="G170" s="443" t="s">
        <v>3352</v>
      </c>
      <c r="H170" s="444">
        <v>128</v>
      </c>
      <c r="I170" s="97" t="s">
        <v>3157</v>
      </c>
      <c r="J170" s="97" t="s">
        <v>3195</v>
      </c>
      <c r="K170" s="442"/>
      <c r="L170" s="448">
        <v>9926.3487999999979</v>
      </c>
      <c r="M170" s="460" t="s">
        <v>3410</v>
      </c>
    </row>
    <row r="171" spans="1:13" ht="63.75" x14ac:dyDescent="0.2">
      <c r="A171" s="464">
        <v>162</v>
      </c>
      <c r="B171" s="441" t="s">
        <v>3154</v>
      </c>
      <c r="C171" s="429" t="s">
        <v>3155</v>
      </c>
      <c r="D171" s="97" t="s">
        <v>3351</v>
      </c>
      <c r="E171" s="97">
        <v>205255917</v>
      </c>
      <c r="F171" s="97" t="s">
        <v>3157</v>
      </c>
      <c r="G171" s="443" t="s">
        <v>3352</v>
      </c>
      <c r="H171" s="444">
        <v>65.967999999999989</v>
      </c>
      <c r="I171" s="97" t="s">
        <v>3157</v>
      </c>
      <c r="J171" s="97" t="s">
        <v>3195</v>
      </c>
      <c r="K171" s="442"/>
      <c r="L171" s="448">
        <v>5115.7920127999987</v>
      </c>
      <c r="M171" s="460" t="s">
        <v>3411</v>
      </c>
    </row>
    <row r="172" spans="1:13" ht="89.25" x14ac:dyDescent="0.2">
      <c r="A172" s="464">
        <v>163</v>
      </c>
      <c r="B172" s="441" t="s">
        <v>3154</v>
      </c>
      <c r="C172" s="429" t="s">
        <v>3155</v>
      </c>
      <c r="D172" s="97" t="s">
        <v>3351</v>
      </c>
      <c r="E172" s="97">
        <v>205255917</v>
      </c>
      <c r="F172" s="97" t="s">
        <v>3157</v>
      </c>
      <c r="G172" s="443" t="s">
        <v>3352</v>
      </c>
      <c r="H172" s="444">
        <v>21.052</v>
      </c>
      <c r="I172" s="97" t="s">
        <v>3157</v>
      </c>
      <c r="J172" s="97" t="s">
        <v>3195</v>
      </c>
      <c r="K172" s="442"/>
      <c r="L172" s="448">
        <v>1440.0536391999999</v>
      </c>
      <c r="M172" s="460" t="s">
        <v>3412</v>
      </c>
    </row>
    <row r="173" spans="1:13" ht="76.5" x14ac:dyDescent="0.2">
      <c r="A173" s="464">
        <v>164</v>
      </c>
      <c r="B173" s="441" t="s">
        <v>3154</v>
      </c>
      <c r="C173" s="429" t="s">
        <v>3155</v>
      </c>
      <c r="D173" s="97" t="s">
        <v>3351</v>
      </c>
      <c r="E173" s="97">
        <v>205255917</v>
      </c>
      <c r="F173" s="97" t="s">
        <v>3157</v>
      </c>
      <c r="G173" s="443" t="s">
        <v>3352</v>
      </c>
      <c r="H173" s="444">
        <v>64</v>
      </c>
      <c r="I173" s="97" t="s">
        <v>3157</v>
      </c>
      <c r="J173" s="97" t="s">
        <v>3195</v>
      </c>
      <c r="K173" s="442"/>
      <c r="L173" s="448">
        <v>4963.174399999999</v>
      </c>
      <c r="M173" s="460" t="s">
        <v>3413</v>
      </c>
    </row>
    <row r="174" spans="1:13" ht="76.5" x14ac:dyDescent="0.2">
      <c r="A174" s="464">
        <v>165</v>
      </c>
      <c r="B174" s="441" t="s">
        <v>3154</v>
      </c>
      <c r="C174" s="429" t="s">
        <v>3155</v>
      </c>
      <c r="D174" s="97" t="s">
        <v>3351</v>
      </c>
      <c r="E174" s="97">
        <v>205255917</v>
      </c>
      <c r="F174" s="97" t="s">
        <v>3157</v>
      </c>
      <c r="G174" s="443" t="s">
        <v>3352</v>
      </c>
      <c r="H174" s="444">
        <v>108</v>
      </c>
      <c r="I174" s="97" t="s">
        <v>3157</v>
      </c>
      <c r="J174" s="97" t="s">
        <v>3195</v>
      </c>
      <c r="K174" s="442"/>
      <c r="L174" s="448">
        <v>8375.3567999999996</v>
      </c>
      <c r="M174" s="460" t="s">
        <v>3414</v>
      </c>
    </row>
    <row r="175" spans="1:13" ht="89.25" x14ac:dyDescent="0.2">
      <c r="A175" s="464">
        <v>166</v>
      </c>
      <c r="B175" s="441" t="s">
        <v>3154</v>
      </c>
      <c r="C175" s="429" t="s">
        <v>3155</v>
      </c>
      <c r="D175" s="97" t="s">
        <v>3351</v>
      </c>
      <c r="E175" s="97">
        <v>205255917</v>
      </c>
      <c r="F175" s="97" t="s">
        <v>3157</v>
      </c>
      <c r="G175" s="443" t="s">
        <v>3352</v>
      </c>
      <c r="H175" s="444">
        <v>78</v>
      </c>
      <c r="I175" s="97" t="s">
        <v>3157</v>
      </c>
      <c r="J175" s="97" t="s">
        <v>3195</v>
      </c>
      <c r="K175" s="442"/>
      <c r="L175" s="448">
        <v>6048.8688000000002</v>
      </c>
      <c r="M175" s="460" t="s">
        <v>3415</v>
      </c>
    </row>
    <row r="176" spans="1:13" ht="63.75" x14ac:dyDescent="0.2">
      <c r="A176" s="464">
        <v>167</v>
      </c>
      <c r="B176" s="441" t="s">
        <v>3154</v>
      </c>
      <c r="C176" s="429" t="s">
        <v>3155</v>
      </c>
      <c r="D176" s="97" t="s">
        <v>3351</v>
      </c>
      <c r="E176" s="97">
        <v>205255917</v>
      </c>
      <c r="F176" s="97" t="s">
        <v>3157</v>
      </c>
      <c r="G176" s="443" t="s">
        <v>3352</v>
      </c>
      <c r="H176" s="444">
        <v>36</v>
      </c>
      <c r="I176" s="97" t="s">
        <v>3157</v>
      </c>
      <c r="J176" s="97" t="s">
        <v>3195</v>
      </c>
      <c r="K176" s="442"/>
      <c r="L176" s="448">
        <v>2791.7855999999997</v>
      </c>
      <c r="M176" s="460" t="s">
        <v>3416</v>
      </c>
    </row>
    <row r="177" spans="1:13" ht="102" x14ac:dyDescent="0.2">
      <c r="A177" s="464">
        <v>168</v>
      </c>
      <c r="B177" s="441" t="s">
        <v>3154</v>
      </c>
      <c r="C177" s="429" t="s">
        <v>3155</v>
      </c>
      <c r="D177" s="97" t="s">
        <v>3351</v>
      </c>
      <c r="E177" s="97">
        <v>205255917</v>
      </c>
      <c r="F177" s="97" t="s">
        <v>3157</v>
      </c>
      <c r="G177" s="443" t="s">
        <v>3352</v>
      </c>
      <c r="H177" s="444">
        <v>36</v>
      </c>
      <c r="I177" s="97" t="s">
        <v>3157</v>
      </c>
      <c r="J177" s="97" t="s">
        <v>3195</v>
      </c>
      <c r="K177" s="442"/>
      <c r="L177" s="448">
        <v>2791.7855999999997</v>
      </c>
      <c r="M177" s="460" t="s">
        <v>3417</v>
      </c>
    </row>
    <row r="178" spans="1:13" ht="76.5" x14ac:dyDescent="0.2">
      <c r="A178" s="464">
        <v>169</v>
      </c>
      <c r="B178" s="441" t="s">
        <v>3154</v>
      </c>
      <c r="C178" s="429" t="s">
        <v>3155</v>
      </c>
      <c r="D178" s="97" t="s">
        <v>3351</v>
      </c>
      <c r="E178" s="97">
        <v>205255917</v>
      </c>
      <c r="F178" s="97" t="s">
        <v>3157</v>
      </c>
      <c r="G178" s="443" t="s">
        <v>3352</v>
      </c>
      <c r="H178" s="444">
        <v>36</v>
      </c>
      <c r="I178" s="97" t="s">
        <v>3157</v>
      </c>
      <c r="J178" s="97" t="s">
        <v>3195</v>
      </c>
      <c r="K178" s="442"/>
      <c r="L178" s="448">
        <v>2791.7855999999997</v>
      </c>
      <c r="M178" s="460" t="s">
        <v>3418</v>
      </c>
    </row>
    <row r="179" spans="1:13" ht="102" x14ac:dyDescent="0.2">
      <c r="A179" s="464">
        <v>170</v>
      </c>
      <c r="B179" s="441" t="s">
        <v>3154</v>
      </c>
      <c r="C179" s="429" t="s">
        <v>3155</v>
      </c>
      <c r="D179" s="97" t="s">
        <v>3351</v>
      </c>
      <c r="E179" s="97">
        <v>205255917</v>
      </c>
      <c r="F179" s="97" t="s">
        <v>3157</v>
      </c>
      <c r="G179" s="443" t="s">
        <v>3352</v>
      </c>
      <c r="H179" s="444">
        <v>96</v>
      </c>
      <c r="I179" s="97" t="s">
        <v>3157</v>
      </c>
      <c r="J179" s="97" t="s">
        <v>3195</v>
      </c>
      <c r="K179" s="442"/>
      <c r="L179" s="448">
        <v>7444.7615999999998</v>
      </c>
      <c r="M179" s="460" t="s">
        <v>3419</v>
      </c>
    </row>
    <row r="180" spans="1:13" ht="102" x14ac:dyDescent="0.2">
      <c r="A180" s="464">
        <v>171</v>
      </c>
      <c r="B180" s="441" t="s">
        <v>3154</v>
      </c>
      <c r="C180" s="429" t="s">
        <v>3155</v>
      </c>
      <c r="D180" s="97" t="s">
        <v>3351</v>
      </c>
      <c r="E180" s="97">
        <v>205255917</v>
      </c>
      <c r="F180" s="97" t="s">
        <v>3157</v>
      </c>
      <c r="G180" s="443" t="s">
        <v>3352</v>
      </c>
      <c r="H180" s="444">
        <v>60</v>
      </c>
      <c r="I180" s="97" t="s">
        <v>3157</v>
      </c>
      <c r="J180" s="97" t="s">
        <v>3195</v>
      </c>
      <c r="K180" s="442"/>
      <c r="L180" s="448">
        <v>4652.9759999999997</v>
      </c>
      <c r="M180" s="460" t="s">
        <v>3420</v>
      </c>
    </row>
    <row r="181" spans="1:13" ht="89.25" x14ac:dyDescent="0.2">
      <c r="A181" s="464">
        <v>172</v>
      </c>
      <c r="B181" s="441" t="s">
        <v>3154</v>
      </c>
      <c r="C181" s="429" t="s">
        <v>3155</v>
      </c>
      <c r="D181" s="97" t="s">
        <v>3351</v>
      </c>
      <c r="E181" s="97">
        <v>205255917</v>
      </c>
      <c r="F181" s="97" t="s">
        <v>3157</v>
      </c>
      <c r="G181" s="443" t="s">
        <v>3352</v>
      </c>
      <c r="H181" s="444">
        <v>54</v>
      </c>
      <c r="I181" s="97" t="s">
        <v>3157</v>
      </c>
      <c r="J181" s="97" t="s">
        <v>3195</v>
      </c>
      <c r="K181" s="442"/>
      <c r="L181" s="448">
        <v>4187.6783999999998</v>
      </c>
      <c r="M181" s="460" t="s">
        <v>3421</v>
      </c>
    </row>
    <row r="182" spans="1:13" ht="76.5" x14ac:dyDescent="0.2">
      <c r="A182" s="464">
        <v>173</v>
      </c>
      <c r="B182" s="441" t="s">
        <v>3154</v>
      </c>
      <c r="C182" s="429" t="s">
        <v>3155</v>
      </c>
      <c r="D182" s="97" t="s">
        <v>3351</v>
      </c>
      <c r="E182" s="97">
        <v>205255917</v>
      </c>
      <c r="F182" s="97" t="s">
        <v>3157</v>
      </c>
      <c r="G182" s="443" t="s">
        <v>3352</v>
      </c>
      <c r="H182" s="444">
        <v>48</v>
      </c>
      <c r="I182" s="97" t="s">
        <v>3157</v>
      </c>
      <c r="J182" s="97" t="s">
        <v>3195</v>
      </c>
      <c r="K182" s="442"/>
      <c r="L182" s="448">
        <v>3722.3807999999999</v>
      </c>
      <c r="M182" s="460" t="s">
        <v>3422</v>
      </c>
    </row>
    <row r="183" spans="1:13" ht="89.25" x14ac:dyDescent="0.2">
      <c r="A183" s="464">
        <v>174</v>
      </c>
      <c r="B183" s="441" t="s">
        <v>3154</v>
      </c>
      <c r="C183" s="429" t="s">
        <v>3155</v>
      </c>
      <c r="D183" s="97" t="s">
        <v>3351</v>
      </c>
      <c r="E183" s="97">
        <v>205255917</v>
      </c>
      <c r="F183" s="97" t="s">
        <v>3157</v>
      </c>
      <c r="G183" s="443" t="s">
        <v>3352</v>
      </c>
      <c r="H183" s="444">
        <v>16.239999999999998</v>
      </c>
      <c r="I183" s="97" t="s">
        <v>3157</v>
      </c>
      <c r="J183" s="97" t="s">
        <v>3195</v>
      </c>
      <c r="K183" s="442"/>
      <c r="L183" s="448">
        <v>1259.4055039999998</v>
      </c>
      <c r="M183" s="460" t="s">
        <v>3423</v>
      </c>
    </row>
    <row r="184" spans="1:13" ht="63.75" x14ac:dyDescent="0.2">
      <c r="A184" s="464">
        <v>175</v>
      </c>
      <c r="B184" s="441" t="s">
        <v>3154</v>
      </c>
      <c r="C184" s="429" t="s">
        <v>3155</v>
      </c>
      <c r="D184" s="97" t="s">
        <v>3351</v>
      </c>
      <c r="E184" s="97">
        <v>205255917</v>
      </c>
      <c r="F184" s="97" t="s">
        <v>3157</v>
      </c>
      <c r="G184" s="443" t="s">
        <v>3352</v>
      </c>
      <c r="H184" s="444">
        <v>21.052</v>
      </c>
      <c r="I184" s="97" t="s">
        <v>3157</v>
      </c>
      <c r="J184" s="97" t="s">
        <v>3195</v>
      </c>
      <c r="K184" s="442"/>
      <c r="L184" s="448">
        <v>1440.0536391999999</v>
      </c>
      <c r="M184" s="460" t="s">
        <v>3424</v>
      </c>
    </row>
    <row r="185" spans="1:13" ht="45" x14ac:dyDescent="0.2">
      <c r="A185" s="464">
        <v>176</v>
      </c>
      <c r="B185" s="441" t="s">
        <v>3154</v>
      </c>
      <c r="C185" s="429" t="s">
        <v>3155</v>
      </c>
      <c r="D185" s="97" t="s">
        <v>3351</v>
      </c>
      <c r="E185" s="97">
        <v>205255917</v>
      </c>
      <c r="F185" s="97" t="s">
        <v>3157</v>
      </c>
      <c r="G185" s="443" t="s">
        <v>3352</v>
      </c>
      <c r="H185" s="444">
        <v>32.479999999999997</v>
      </c>
      <c r="I185" s="97" t="s">
        <v>3157</v>
      </c>
      <c r="J185" s="97" t="s">
        <v>3195</v>
      </c>
      <c r="K185" s="442"/>
      <c r="L185" s="448">
        <v>2518.8110079999997</v>
      </c>
      <c r="M185" s="460" t="s">
        <v>3425</v>
      </c>
    </row>
    <row r="186" spans="1:13" ht="102" x14ac:dyDescent="0.2">
      <c r="A186" s="464">
        <v>177</v>
      </c>
      <c r="B186" s="441" t="s">
        <v>3154</v>
      </c>
      <c r="C186" s="429" t="s">
        <v>3155</v>
      </c>
      <c r="D186" s="97" t="s">
        <v>3351</v>
      </c>
      <c r="E186" s="97">
        <v>205255917</v>
      </c>
      <c r="F186" s="97" t="s">
        <v>3157</v>
      </c>
      <c r="G186" s="443" t="s">
        <v>3352</v>
      </c>
      <c r="H186" s="444">
        <v>21.052</v>
      </c>
      <c r="I186" s="97" t="s">
        <v>3157</v>
      </c>
      <c r="J186" s="97" t="s">
        <v>3195</v>
      </c>
      <c r="K186" s="442"/>
      <c r="L186" s="448">
        <v>1440.0536391999999</v>
      </c>
      <c r="M186" s="460" t="s">
        <v>3426</v>
      </c>
    </row>
    <row r="187" spans="1:13" ht="89.25" x14ac:dyDescent="0.2">
      <c r="A187" s="464">
        <v>178</v>
      </c>
      <c r="B187" s="441" t="s">
        <v>3154</v>
      </c>
      <c r="C187" s="429" t="s">
        <v>3155</v>
      </c>
      <c r="D187" s="97" t="s">
        <v>3351</v>
      </c>
      <c r="E187" s="97">
        <v>205255917</v>
      </c>
      <c r="F187" s="97" t="s">
        <v>3157</v>
      </c>
      <c r="G187" s="443" t="s">
        <v>3352</v>
      </c>
      <c r="H187" s="444">
        <v>21.052</v>
      </c>
      <c r="I187" s="97" t="s">
        <v>3157</v>
      </c>
      <c r="J187" s="97" t="s">
        <v>3195</v>
      </c>
      <c r="K187" s="442"/>
      <c r="L187" s="448">
        <v>1440.0536391999999</v>
      </c>
      <c r="M187" s="460" t="s">
        <v>3427</v>
      </c>
    </row>
    <row r="188" spans="1:13" ht="63.75" x14ac:dyDescent="0.2">
      <c r="A188" s="464">
        <v>179</v>
      </c>
      <c r="B188" s="441" t="s">
        <v>3154</v>
      </c>
      <c r="C188" s="429" t="s">
        <v>3155</v>
      </c>
      <c r="D188" s="97" t="s">
        <v>3351</v>
      </c>
      <c r="E188" s="97">
        <v>205255917</v>
      </c>
      <c r="F188" s="97" t="s">
        <v>3157</v>
      </c>
      <c r="G188" s="443" t="s">
        <v>3352</v>
      </c>
      <c r="H188" s="444">
        <v>36</v>
      </c>
      <c r="I188" s="97" t="s">
        <v>3157</v>
      </c>
      <c r="J188" s="97" t="s">
        <v>3195</v>
      </c>
      <c r="K188" s="442"/>
      <c r="L188" s="448">
        <v>2791.7855999999997</v>
      </c>
      <c r="M188" s="460" t="s">
        <v>3428</v>
      </c>
    </row>
    <row r="189" spans="1:13" ht="127.5" x14ac:dyDescent="0.2">
      <c r="A189" s="464">
        <v>180</v>
      </c>
      <c r="B189" s="441" t="s">
        <v>3154</v>
      </c>
      <c r="C189" s="429" t="s">
        <v>3155</v>
      </c>
      <c r="D189" s="97" t="s">
        <v>3351</v>
      </c>
      <c r="E189" s="97">
        <v>205255917</v>
      </c>
      <c r="F189" s="97" t="s">
        <v>3157</v>
      </c>
      <c r="G189" s="443" t="s">
        <v>3352</v>
      </c>
      <c r="H189" s="444">
        <v>18</v>
      </c>
      <c r="I189" s="97" t="s">
        <v>3157</v>
      </c>
      <c r="J189" s="97" t="s">
        <v>3195</v>
      </c>
      <c r="K189" s="442"/>
      <c r="L189" s="448">
        <v>1395.8927999999999</v>
      </c>
      <c r="M189" s="460" t="s">
        <v>3429</v>
      </c>
    </row>
    <row r="190" spans="1:13" ht="89.25" x14ac:dyDescent="0.2">
      <c r="A190" s="464">
        <v>181</v>
      </c>
      <c r="B190" s="441" t="s">
        <v>3154</v>
      </c>
      <c r="C190" s="429" t="s">
        <v>3155</v>
      </c>
      <c r="D190" s="97" t="s">
        <v>3351</v>
      </c>
      <c r="E190" s="97">
        <v>205255917</v>
      </c>
      <c r="F190" s="97" t="s">
        <v>3157</v>
      </c>
      <c r="G190" s="443" t="s">
        <v>3352</v>
      </c>
      <c r="H190" s="444">
        <v>21.052</v>
      </c>
      <c r="I190" s="97" t="s">
        <v>3157</v>
      </c>
      <c r="J190" s="97" t="s">
        <v>3195</v>
      </c>
      <c r="K190" s="442"/>
      <c r="L190" s="448">
        <v>1440.0536391999999</v>
      </c>
      <c r="M190" s="460" t="s">
        <v>3430</v>
      </c>
    </row>
    <row r="191" spans="1:13" ht="63.75" x14ac:dyDescent="0.2">
      <c r="A191" s="464">
        <v>182</v>
      </c>
      <c r="B191" s="441" t="s">
        <v>3154</v>
      </c>
      <c r="C191" s="429" t="s">
        <v>3155</v>
      </c>
      <c r="D191" s="97" t="s">
        <v>3351</v>
      </c>
      <c r="E191" s="97">
        <v>205255917</v>
      </c>
      <c r="F191" s="97" t="s">
        <v>3157</v>
      </c>
      <c r="G191" s="443" t="s">
        <v>3352</v>
      </c>
      <c r="H191" s="444">
        <v>16.239999999999998</v>
      </c>
      <c r="I191" s="97" t="s">
        <v>3157</v>
      </c>
      <c r="J191" s="97" t="s">
        <v>3195</v>
      </c>
      <c r="K191" s="442"/>
      <c r="L191" s="448">
        <v>1259.4055039999998</v>
      </c>
      <c r="M191" s="460" t="s">
        <v>3431</v>
      </c>
    </row>
    <row r="192" spans="1:13" ht="76.5" x14ac:dyDescent="0.2">
      <c r="A192" s="464">
        <v>183</v>
      </c>
      <c r="B192" s="441" t="s">
        <v>3154</v>
      </c>
      <c r="C192" s="429" t="s">
        <v>3155</v>
      </c>
      <c r="D192" s="97" t="s">
        <v>3351</v>
      </c>
      <c r="E192" s="97">
        <v>205255917</v>
      </c>
      <c r="F192" s="97" t="s">
        <v>3157</v>
      </c>
      <c r="G192" s="443" t="s">
        <v>3352</v>
      </c>
      <c r="H192" s="444">
        <v>18</v>
      </c>
      <c r="I192" s="97" t="s">
        <v>3157</v>
      </c>
      <c r="J192" s="97" t="s">
        <v>3195</v>
      </c>
      <c r="K192" s="442"/>
      <c r="L192" s="448">
        <v>1395.8927999999999</v>
      </c>
      <c r="M192" s="460" t="s">
        <v>3432</v>
      </c>
    </row>
    <row r="193" spans="1:13" ht="114.75" x14ac:dyDescent="0.2">
      <c r="A193" s="464">
        <v>184</v>
      </c>
      <c r="B193" s="441" t="s">
        <v>3154</v>
      </c>
      <c r="C193" s="429" t="s">
        <v>3155</v>
      </c>
      <c r="D193" s="97" t="s">
        <v>3351</v>
      </c>
      <c r="E193" s="97">
        <v>205255917</v>
      </c>
      <c r="F193" s="97" t="s">
        <v>3157</v>
      </c>
      <c r="G193" s="443" t="s">
        <v>3352</v>
      </c>
      <c r="H193" s="444">
        <v>40</v>
      </c>
      <c r="I193" s="97" t="s">
        <v>3157</v>
      </c>
      <c r="J193" s="97" t="s">
        <v>3195</v>
      </c>
      <c r="K193" s="442"/>
      <c r="L193" s="448">
        <v>3101.9840000000004</v>
      </c>
      <c r="M193" s="460" t="s">
        <v>3433</v>
      </c>
    </row>
    <row r="194" spans="1:13" ht="89.25" x14ac:dyDescent="0.2">
      <c r="A194" s="464">
        <v>185</v>
      </c>
      <c r="B194" s="441" t="s">
        <v>3154</v>
      </c>
      <c r="C194" s="429" t="s">
        <v>3155</v>
      </c>
      <c r="D194" s="97" t="s">
        <v>3351</v>
      </c>
      <c r="E194" s="97">
        <v>205255917</v>
      </c>
      <c r="F194" s="97" t="s">
        <v>3157</v>
      </c>
      <c r="G194" s="443" t="s">
        <v>3352</v>
      </c>
      <c r="H194" s="444">
        <v>32.479999999999997</v>
      </c>
      <c r="I194" s="97" t="s">
        <v>3157</v>
      </c>
      <c r="J194" s="97" t="s">
        <v>3195</v>
      </c>
      <c r="K194" s="442"/>
      <c r="L194" s="448">
        <v>2518.8110079999997</v>
      </c>
      <c r="M194" s="460" t="s">
        <v>3434</v>
      </c>
    </row>
    <row r="195" spans="1:13" ht="114.75" x14ac:dyDescent="0.2">
      <c r="A195" s="464">
        <v>186</v>
      </c>
      <c r="B195" s="441" t="s">
        <v>3154</v>
      </c>
      <c r="C195" s="429" t="s">
        <v>3155</v>
      </c>
      <c r="D195" s="97" t="s">
        <v>3351</v>
      </c>
      <c r="E195" s="97">
        <v>205255917</v>
      </c>
      <c r="F195" s="97" t="s">
        <v>3157</v>
      </c>
      <c r="G195" s="443" t="s">
        <v>3352</v>
      </c>
      <c r="H195" s="444">
        <v>90</v>
      </c>
      <c r="I195" s="97" t="s">
        <v>3157</v>
      </c>
      <c r="J195" s="97" t="s">
        <v>3195</v>
      </c>
      <c r="K195" s="442"/>
      <c r="L195" s="448">
        <v>6979.4639999999999</v>
      </c>
      <c r="M195" s="460" t="s">
        <v>3435</v>
      </c>
    </row>
    <row r="196" spans="1:13" ht="76.5" x14ac:dyDescent="0.2">
      <c r="A196" s="464">
        <v>187</v>
      </c>
      <c r="B196" s="441" t="s">
        <v>3154</v>
      </c>
      <c r="C196" s="429" t="s">
        <v>3155</v>
      </c>
      <c r="D196" s="97" t="s">
        <v>3351</v>
      </c>
      <c r="E196" s="97">
        <v>205255917</v>
      </c>
      <c r="F196" s="97" t="s">
        <v>3157</v>
      </c>
      <c r="G196" s="443" t="s">
        <v>3352</v>
      </c>
      <c r="H196" s="444">
        <v>24.0625</v>
      </c>
      <c r="I196" s="97" t="s">
        <v>3157</v>
      </c>
      <c r="J196" s="97" t="s">
        <v>3195</v>
      </c>
      <c r="K196" s="442"/>
      <c r="L196" s="448">
        <v>1866.0372499999999</v>
      </c>
      <c r="M196" s="460" t="s">
        <v>3436</v>
      </c>
    </row>
    <row r="197" spans="1:13" ht="76.5" x14ac:dyDescent="0.2">
      <c r="A197" s="464">
        <v>188</v>
      </c>
      <c r="B197" s="441" t="s">
        <v>3154</v>
      </c>
      <c r="C197" s="429" t="s">
        <v>3155</v>
      </c>
      <c r="D197" s="97" t="s">
        <v>3351</v>
      </c>
      <c r="E197" s="97">
        <v>205255917</v>
      </c>
      <c r="F197" s="97" t="s">
        <v>3157</v>
      </c>
      <c r="G197" s="443" t="s">
        <v>3352</v>
      </c>
      <c r="H197" s="444">
        <v>16.239999999999998</v>
      </c>
      <c r="I197" s="97" t="s">
        <v>3157</v>
      </c>
      <c r="J197" s="97" t="s">
        <v>3195</v>
      </c>
      <c r="K197" s="442"/>
      <c r="L197" s="448">
        <v>1259.4055039999998</v>
      </c>
      <c r="M197" s="460" t="s">
        <v>3437</v>
      </c>
    </row>
    <row r="198" spans="1:13" ht="76.5" x14ac:dyDescent="0.2">
      <c r="A198" s="464">
        <v>189</v>
      </c>
      <c r="B198" s="441" t="s">
        <v>3154</v>
      </c>
      <c r="C198" s="429" t="s">
        <v>3155</v>
      </c>
      <c r="D198" s="97" t="s">
        <v>3351</v>
      </c>
      <c r="E198" s="97">
        <v>205255917</v>
      </c>
      <c r="F198" s="97" t="s">
        <v>3157</v>
      </c>
      <c r="G198" s="443" t="s">
        <v>3352</v>
      </c>
      <c r="H198" s="444">
        <v>16.239999999999998</v>
      </c>
      <c r="I198" s="97" t="s">
        <v>3157</v>
      </c>
      <c r="J198" s="97" t="s">
        <v>3195</v>
      </c>
      <c r="K198" s="442"/>
      <c r="L198" s="448">
        <v>1259.4055039999998</v>
      </c>
      <c r="M198" s="460" t="s">
        <v>3438</v>
      </c>
    </row>
    <row r="199" spans="1:13" ht="114.75" x14ac:dyDescent="0.2">
      <c r="A199" s="464">
        <v>190</v>
      </c>
      <c r="B199" s="441" t="s">
        <v>3154</v>
      </c>
      <c r="C199" s="429" t="s">
        <v>3155</v>
      </c>
      <c r="D199" s="97" t="s">
        <v>3351</v>
      </c>
      <c r="E199" s="97">
        <v>205255917</v>
      </c>
      <c r="F199" s="97" t="s">
        <v>3157</v>
      </c>
      <c r="G199" s="443" t="s">
        <v>3352</v>
      </c>
      <c r="H199" s="444">
        <v>16.239999999999998</v>
      </c>
      <c r="I199" s="97" t="s">
        <v>3157</v>
      </c>
      <c r="J199" s="97" t="s">
        <v>3195</v>
      </c>
      <c r="K199" s="442"/>
      <c r="L199" s="448">
        <v>1259.4055039999998</v>
      </c>
      <c r="M199" s="460" t="s">
        <v>3439</v>
      </c>
    </row>
    <row r="200" spans="1:13" ht="51" x14ac:dyDescent="0.2">
      <c r="A200" s="464">
        <v>191</v>
      </c>
      <c r="B200" s="441" t="s">
        <v>3154</v>
      </c>
      <c r="C200" s="429" t="s">
        <v>3155</v>
      </c>
      <c r="D200" s="97" t="s">
        <v>3351</v>
      </c>
      <c r="E200" s="97">
        <v>205255917</v>
      </c>
      <c r="F200" s="97" t="s">
        <v>3157</v>
      </c>
      <c r="G200" s="443" t="s">
        <v>3352</v>
      </c>
      <c r="H200" s="444">
        <v>16.239999999999998</v>
      </c>
      <c r="I200" s="97" t="s">
        <v>3157</v>
      </c>
      <c r="J200" s="97" t="s">
        <v>3195</v>
      </c>
      <c r="K200" s="442"/>
      <c r="L200" s="448">
        <v>1259.4055039999998</v>
      </c>
      <c r="M200" s="460" t="s">
        <v>3440</v>
      </c>
    </row>
    <row r="201" spans="1:13" ht="51" x14ac:dyDescent="0.2">
      <c r="A201" s="464">
        <v>192</v>
      </c>
      <c r="B201" s="441" t="s">
        <v>3154</v>
      </c>
      <c r="C201" s="429" t="s">
        <v>3155</v>
      </c>
      <c r="D201" s="97" t="s">
        <v>3351</v>
      </c>
      <c r="E201" s="97">
        <v>205255917</v>
      </c>
      <c r="F201" s="97" t="s">
        <v>3157</v>
      </c>
      <c r="G201" s="443" t="s">
        <v>3352</v>
      </c>
      <c r="H201" s="444">
        <v>18</v>
      </c>
      <c r="I201" s="97" t="s">
        <v>3157</v>
      </c>
      <c r="J201" s="97" t="s">
        <v>3195</v>
      </c>
      <c r="K201" s="442"/>
      <c r="L201" s="448">
        <v>1395.8927999999999</v>
      </c>
      <c r="M201" s="460" t="s">
        <v>3441</v>
      </c>
    </row>
    <row r="202" spans="1:13" ht="51" x14ac:dyDescent="0.2">
      <c r="A202" s="464">
        <v>193</v>
      </c>
      <c r="B202" s="441" t="s">
        <v>3154</v>
      </c>
      <c r="C202" s="429" t="s">
        <v>3155</v>
      </c>
      <c r="D202" s="97" t="s">
        <v>3351</v>
      </c>
      <c r="E202" s="97">
        <v>205255917</v>
      </c>
      <c r="F202" s="97" t="s">
        <v>3157</v>
      </c>
      <c r="G202" s="443" t="s">
        <v>3352</v>
      </c>
      <c r="H202" s="444">
        <v>36</v>
      </c>
      <c r="I202" s="97" t="s">
        <v>3157</v>
      </c>
      <c r="J202" s="97" t="s">
        <v>3195</v>
      </c>
      <c r="K202" s="442"/>
      <c r="L202" s="448">
        <v>2791.7855999999997</v>
      </c>
      <c r="M202" s="460" t="s">
        <v>3442</v>
      </c>
    </row>
    <row r="203" spans="1:13" ht="76.5" x14ac:dyDescent="0.2">
      <c r="A203" s="464">
        <v>194</v>
      </c>
      <c r="B203" s="441" t="s">
        <v>3154</v>
      </c>
      <c r="C203" s="429" t="s">
        <v>3155</v>
      </c>
      <c r="D203" s="97" t="s">
        <v>3351</v>
      </c>
      <c r="E203" s="97">
        <v>205255917</v>
      </c>
      <c r="F203" s="97" t="s">
        <v>3157</v>
      </c>
      <c r="G203" s="443" t="s">
        <v>3352</v>
      </c>
      <c r="H203" s="444">
        <v>36</v>
      </c>
      <c r="I203" s="97" t="s">
        <v>3157</v>
      </c>
      <c r="J203" s="97" t="s">
        <v>3195</v>
      </c>
      <c r="K203" s="442"/>
      <c r="L203" s="448">
        <v>2791.7855999999997</v>
      </c>
      <c r="M203" s="460" t="s">
        <v>3443</v>
      </c>
    </row>
    <row r="204" spans="1:13" ht="76.5" x14ac:dyDescent="0.2">
      <c r="A204" s="464">
        <v>195</v>
      </c>
      <c r="B204" s="441" t="s">
        <v>3154</v>
      </c>
      <c r="C204" s="429" t="s">
        <v>3155</v>
      </c>
      <c r="D204" s="97" t="s">
        <v>3351</v>
      </c>
      <c r="E204" s="97">
        <v>205255917</v>
      </c>
      <c r="F204" s="97" t="s">
        <v>3157</v>
      </c>
      <c r="G204" s="443" t="s">
        <v>3352</v>
      </c>
      <c r="H204" s="444">
        <v>36</v>
      </c>
      <c r="I204" s="97" t="s">
        <v>3157</v>
      </c>
      <c r="J204" s="97" t="s">
        <v>3195</v>
      </c>
      <c r="K204" s="442"/>
      <c r="L204" s="448">
        <v>2791.7855999999997</v>
      </c>
      <c r="M204" s="460" t="s">
        <v>3444</v>
      </c>
    </row>
    <row r="205" spans="1:13" ht="63.75" x14ac:dyDescent="0.2">
      <c r="A205" s="464">
        <v>196</v>
      </c>
      <c r="B205" s="441" t="s">
        <v>3154</v>
      </c>
      <c r="C205" s="429" t="s">
        <v>3155</v>
      </c>
      <c r="D205" s="97" t="s">
        <v>3351</v>
      </c>
      <c r="E205" s="97">
        <v>205255917</v>
      </c>
      <c r="F205" s="97" t="s">
        <v>3157</v>
      </c>
      <c r="G205" s="443" t="s">
        <v>3352</v>
      </c>
      <c r="H205" s="444">
        <v>36</v>
      </c>
      <c r="I205" s="97" t="s">
        <v>3157</v>
      </c>
      <c r="J205" s="97" t="s">
        <v>3195</v>
      </c>
      <c r="K205" s="442"/>
      <c r="L205" s="448">
        <v>2791.7855999999997</v>
      </c>
      <c r="M205" s="460" t="s">
        <v>3445</v>
      </c>
    </row>
    <row r="206" spans="1:13" ht="76.5" x14ac:dyDescent="0.2">
      <c r="A206" s="464">
        <v>197</v>
      </c>
      <c r="B206" s="441" t="s">
        <v>3154</v>
      </c>
      <c r="C206" s="429" t="s">
        <v>3155</v>
      </c>
      <c r="D206" s="97" t="s">
        <v>3351</v>
      </c>
      <c r="E206" s="97">
        <v>205255917</v>
      </c>
      <c r="F206" s="97" t="s">
        <v>3157</v>
      </c>
      <c r="G206" s="443" t="s">
        <v>3352</v>
      </c>
      <c r="H206" s="444">
        <v>108</v>
      </c>
      <c r="I206" s="97" t="s">
        <v>3157</v>
      </c>
      <c r="J206" s="97" t="s">
        <v>3195</v>
      </c>
      <c r="K206" s="442"/>
      <c r="L206" s="448">
        <v>8375.3567999999996</v>
      </c>
      <c r="M206" s="460" t="s">
        <v>3446</v>
      </c>
    </row>
    <row r="207" spans="1:13" ht="102" x14ac:dyDescent="0.2">
      <c r="A207" s="464">
        <v>198</v>
      </c>
      <c r="B207" s="441" t="s">
        <v>3154</v>
      </c>
      <c r="C207" s="429" t="s">
        <v>3155</v>
      </c>
      <c r="D207" s="97" t="s">
        <v>3351</v>
      </c>
      <c r="E207" s="97">
        <v>205255917</v>
      </c>
      <c r="F207" s="97" t="s">
        <v>3157</v>
      </c>
      <c r="G207" s="443" t="s">
        <v>3352</v>
      </c>
      <c r="H207" s="444">
        <v>18</v>
      </c>
      <c r="I207" s="97" t="s">
        <v>3157</v>
      </c>
      <c r="J207" s="97" t="s">
        <v>3195</v>
      </c>
      <c r="K207" s="442"/>
      <c r="L207" s="448">
        <v>1395.8927999999999</v>
      </c>
      <c r="M207" s="460" t="s">
        <v>3447</v>
      </c>
    </row>
    <row r="208" spans="1:13" ht="102" x14ac:dyDescent="0.2">
      <c r="A208" s="464">
        <v>199</v>
      </c>
      <c r="B208" s="441" t="s">
        <v>3154</v>
      </c>
      <c r="C208" s="429" t="s">
        <v>3155</v>
      </c>
      <c r="D208" s="97" t="s">
        <v>3351</v>
      </c>
      <c r="E208" s="97">
        <v>205255917</v>
      </c>
      <c r="F208" s="97" t="s">
        <v>3157</v>
      </c>
      <c r="G208" s="443" t="s">
        <v>3352</v>
      </c>
      <c r="H208" s="444">
        <v>18</v>
      </c>
      <c r="I208" s="97" t="s">
        <v>3157</v>
      </c>
      <c r="J208" s="97" t="s">
        <v>3195</v>
      </c>
      <c r="K208" s="442"/>
      <c r="L208" s="448">
        <v>1066.6728000000001</v>
      </c>
      <c r="M208" s="460" t="s">
        <v>3448</v>
      </c>
    </row>
    <row r="209" spans="1:13" ht="102" x14ac:dyDescent="0.2">
      <c r="A209" s="464">
        <v>200</v>
      </c>
      <c r="B209" s="441" t="s">
        <v>3154</v>
      </c>
      <c r="C209" s="429" t="s">
        <v>3155</v>
      </c>
      <c r="D209" s="97" t="s">
        <v>3351</v>
      </c>
      <c r="E209" s="97">
        <v>205255917</v>
      </c>
      <c r="F209" s="97" t="s">
        <v>3157</v>
      </c>
      <c r="G209" s="443" t="s">
        <v>3352</v>
      </c>
      <c r="H209" s="444">
        <v>18</v>
      </c>
      <c r="I209" s="97" t="s">
        <v>3157</v>
      </c>
      <c r="J209" s="97" t="s">
        <v>3195</v>
      </c>
      <c r="K209" s="442"/>
      <c r="L209" s="448">
        <v>1066.6728000000001</v>
      </c>
      <c r="M209" s="460" t="s">
        <v>3449</v>
      </c>
    </row>
    <row r="210" spans="1:13" ht="127.5" x14ac:dyDescent="0.2">
      <c r="A210" s="464">
        <v>201</v>
      </c>
      <c r="B210" s="441" t="s">
        <v>3154</v>
      </c>
      <c r="C210" s="429" t="s">
        <v>3155</v>
      </c>
      <c r="D210" s="97" t="s">
        <v>3351</v>
      </c>
      <c r="E210" s="97">
        <v>205255917</v>
      </c>
      <c r="F210" s="97" t="s">
        <v>3157</v>
      </c>
      <c r="G210" s="443" t="s">
        <v>3352</v>
      </c>
      <c r="H210" s="444">
        <v>18</v>
      </c>
      <c r="I210" s="97" t="s">
        <v>3157</v>
      </c>
      <c r="J210" s="97" t="s">
        <v>3195</v>
      </c>
      <c r="K210" s="442"/>
      <c r="L210" s="448">
        <v>1066.6728000000001</v>
      </c>
      <c r="M210" s="460" t="s">
        <v>3450</v>
      </c>
    </row>
    <row r="211" spans="1:13" ht="102" x14ac:dyDescent="0.2">
      <c r="A211" s="464">
        <v>202</v>
      </c>
      <c r="B211" s="441" t="s">
        <v>3154</v>
      </c>
      <c r="C211" s="429" t="s">
        <v>3155</v>
      </c>
      <c r="D211" s="97" t="s">
        <v>3351</v>
      </c>
      <c r="E211" s="97">
        <v>205255917</v>
      </c>
      <c r="F211" s="97" t="s">
        <v>3157</v>
      </c>
      <c r="G211" s="443" t="s">
        <v>3352</v>
      </c>
      <c r="H211" s="444">
        <v>16.239999999999998</v>
      </c>
      <c r="I211" s="97" t="s">
        <v>3157</v>
      </c>
      <c r="J211" s="97" t="s">
        <v>3195</v>
      </c>
      <c r="K211" s="442"/>
      <c r="L211" s="448">
        <v>962.37590399999999</v>
      </c>
      <c r="M211" s="460" t="s">
        <v>3372</v>
      </c>
    </row>
    <row r="212" spans="1:13" ht="127.5" x14ac:dyDescent="0.2">
      <c r="A212" s="464">
        <v>203</v>
      </c>
      <c r="B212" s="441" t="s">
        <v>3154</v>
      </c>
      <c r="C212" s="429" t="s">
        <v>3155</v>
      </c>
      <c r="D212" s="97" t="s">
        <v>3351</v>
      </c>
      <c r="E212" s="97">
        <v>205255917</v>
      </c>
      <c r="F212" s="97" t="s">
        <v>3157</v>
      </c>
      <c r="G212" s="443" t="s">
        <v>3352</v>
      </c>
      <c r="H212" s="444">
        <v>67.64500000000001</v>
      </c>
      <c r="I212" s="97" t="s">
        <v>3157</v>
      </c>
      <c r="J212" s="97" t="s">
        <v>3195</v>
      </c>
      <c r="K212" s="442"/>
      <c r="L212" s="448">
        <v>4008.6156419999998</v>
      </c>
      <c r="M212" s="460" t="s">
        <v>3451</v>
      </c>
    </row>
    <row r="213" spans="1:13" ht="76.5" x14ac:dyDescent="0.2">
      <c r="A213" s="464">
        <v>204</v>
      </c>
      <c r="B213" s="441" t="s">
        <v>3154</v>
      </c>
      <c r="C213" s="429" t="s">
        <v>3155</v>
      </c>
      <c r="D213" s="97" t="s">
        <v>3351</v>
      </c>
      <c r="E213" s="97">
        <v>205255917</v>
      </c>
      <c r="F213" s="97" t="s">
        <v>3157</v>
      </c>
      <c r="G213" s="443" t="s">
        <v>3352</v>
      </c>
      <c r="H213" s="444">
        <v>18</v>
      </c>
      <c r="I213" s="97" t="s">
        <v>3157</v>
      </c>
      <c r="J213" s="97" t="s">
        <v>3195</v>
      </c>
      <c r="K213" s="442"/>
      <c r="L213" s="448">
        <v>1066.6728000000001</v>
      </c>
      <c r="M213" s="460" t="s">
        <v>3452</v>
      </c>
    </row>
    <row r="214" spans="1:13" ht="63.75" x14ac:dyDescent="0.2">
      <c r="A214" s="464">
        <v>205</v>
      </c>
      <c r="B214" s="441" t="s">
        <v>3154</v>
      </c>
      <c r="C214" s="429" t="s">
        <v>3155</v>
      </c>
      <c r="D214" s="97" t="s">
        <v>3351</v>
      </c>
      <c r="E214" s="97">
        <v>205255917</v>
      </c>
      <c r="F214" s="97" t="s">
        <v>3157</v>
      </c>
      <c r="G214" s="443" t="s">
        <v>3352</v>
      </c>
      <c r="H214" s="444">
        <v>36</v>
      </c>
      <c r="I214" s="97" t="s">
        <v>3157</v>
      </c>
      <c r="J214" s="97" t="s">
        <v>3195</v>
      </c>
      <c r="K214" s="442"/>
      <c r="L214" s="448">
        <v>2080.6704</v>
      </c>
      <c r="M214" s="460" t="s">
        <v>3453</v>
      </c>
    </row>
    <row r="215" spans="1:13" ht="76.5" x14ac:dyDescent="0.2">
      <c r="A215" s="464">
        <v>206</v>
      </c>
      <c r="B215" s="441" t="s">
        <v>3154</v>
      </c>
      <c r="C215" s="429" t="s">
        <v>3155</v>
      </c>
      <c r="D215" s="97" t="s">
        <v>3351</v>
      </c>
      <c r="E215" s="97">
        <v>205255917</v>
      </c>
      <c r="F215" s="97" t="s">
        <v>3157</v>
      </c>
      <c r="G215" s="443" t="s">
        <v>3352</v>
      </c>
      <c r="H215" s="444">
        <v>18</v>
      </c>
      <c r="I215" s="97" t="s">
        <v>3157</v>
      </c>
      <c r="J215" s="97" t="s">
        <v>3195</v>
      </c>
      <c r="K215" s="442"/>
      <c r="L215" s="448">
        <v>1040.3352</v>
      </c>
      <c r="M215" s="460" t="s">
        <v>3454</v>
      </c>
    </row>
    <row r="216" spans="1:13" ht="63.75" x14ac:dyDescent="0.2">
      <c r="A216" s="464">
        <v>207</v>
      </c>
      <c r="B216" s="441" t="s">
        <v>3154</v>
      </c>
      <c r="C216" s="429" t="s">
        <v>3155</v>
      </c>
      <c r="D216" s="97" t="s">
        <v>3351</v>
      </c>
      <c r="E216" s="97">
        <v>205255917</v>
      </c>
      <c r="F216" s="97" t="s">
        <v>3157</v>
      </c>
      <c r="G216" s="443" t="s">
        <v>3352</v>
      </c>
      <c r="H216" s="444">
        <v>16.239999999999998</v>
      </c>
      <c r="I216" s="97" t="s">
        <v>3157</v>
      </c>
      <c r="J216" s="97" t="s">
        <v>3195</v>
      </c>
      <c r="K216" s="442"/>
      <c r="L216" s="448">
        <v>938.61353599999984</v>
      </c>
      <c r="M216" s="460" t="s">
        <v>3455</v>
      </c>
    </row>
    <row r="217" spans="1:13" ht="45" x14ac:dyDescent="0.2">
      <c r="A217" s="464">
        <v>208</v>
      </c>
      <c r="B217" s="441" t="s">
        <v>3154</v>
      </c>
      <c r="C217" s="429" t="s">
        <v>3155</v>
      </c>
      <c r="D217" s="97" t="s">
        <v>3351</v>
      </c>
      <c r="E217" s="97">
        <v>205255917</v>
      </c>
      <c r="F217" s="97" t="s">
        <v>3157</v>
      </c>
      <c r="G217" s="443" t="s">
        <v>3352</v>
      </c>
      <c r="H217" s="444">
        <v>18</v>
      </c>
      <c r="I217" s="97" t="s">
        <v>3157</v>
      </c>
      <c r="J217" s="97" t="s">
        <v>3195</v>
      </c>
      <c r="K217" s="442"/>
      <c r="L217" s="448">
        <v>1040.3352</v>
      </c>
      <c r="M217" s="460" t="s">
        <v>3456</v>
      </c>
    </row>
    <row r="218" spans="1:13" ht="114.75" x14ac:dyDescent="0.2">
      <c r="A218" s="464">
        <v>209</v>
      </c>
      <c r="B218" s="441" t="s">
        <v>3154</v>
      </c>
      <c r="C218" s="429" t="s">
        <v>3155</v>
      </c>
      <c r="D218" s="97" t="s">
        <v>3351</v>
      </c>
      <c r="E218" s="97">
        <v>205255917</v>
      </c>
      <c r="F218" s="97" t="s">
        <v>3157</v>
      </c>
      <c r="G218" s="443" t="s">
        <v>3352</v>
      </c>
      <c r="H218" s="444">
        <v>18</v>
      </c>
      <c r="I218" s="97" t="s">
        <v>3157</v>
      </c>
      <c r="J218" s="97" t="s">
        <v>3195</v>
      </c>
      <c r="K218" s="442"/>
      <c r="L218" s="448">
        <v>1040.3352</v>
      </c>
      <c r="M218" s="460" t="s">
        <v>3457</v>
      </c>
    </row>
    <row r="219" spans="1:13" ht="76.5" x14ac:dyDescent="0.2">
      <c r="A219" s="464">
        <v>210</v>
      </c>
      <c r="B219" s="441" t="s">
        <v>3154</v>
      </c>
      <c r="C219" s="429" t="s">
        <v>3155</v>
      </c>
      <c r="D219" s="97" t="s">
        <v>3351</v>
      </c>
      <c r="E219" s="97">
        <v>205255917</v>
      </c>
      <c r="F219" s="97" t="s">
        <v>3157</v>
      </c>
      <c r="G219" s="443" t="s">
        <v>3352</v>
      </c>
      <c r="H219" s="444">
        <v>18</v>
      </c>
      <c r="I219" s="97" t="s">
        <v>3157</v>
      </c>
      <c r="J219" s="97" t="s">
        <v>3195</v>
      </c>
      <c r="K219" s="442"/>
      <c r="L219" s="448">
        <v>1040.3352</v>
      </c>
      <c r="M219" s="460" t="s">
        <v>3458</v>
      </c>
    </row>
    <row r="220" spans="1:13" ht="76.5" x14ac:dyDescent="0.2">
      <c r="A220" s="464">
        <v>211</v>
      </c>
      <c r="B220" s="441" t="s">
        <v>3154</v>
      </c>
      <c r="C220" s="429" t="s">
        <v>3155</v>
      </c>
      <c r="D220" s="97" t="s">
        <v>3351</v>
      </c>
      <c r="E220" s="97">
        <v>205255917</v>
      </c>
      <c r="F220" s="97" t="s">
        <v>3157</v>
      </c>
      <c r="G220" s="443" t="s">
        <v>3352</v>
      </c>
      <c r="H220" s="444">
        <v>40</v>
      </c>
      <c r="I220" s="97" t="s">
        <v>3157</v>
      </c>
      <c r="J220" s="97" t="s">
        <v>3195</v>
      </c>
      <c r="K220" s="442"/>
      <c r="L220" s="448">
        <v>2311.8559999999998</v>
      </c>
      <c r="M220" s="460" t="s">
        <v>3459</v>
      </c>
    </row>
    <row r="221" spans="1:13" ht="76.5" x14ac:dyDescent="0.2">
      <c r="A221" s="464">
        <v>212</v>
      </c>
      <c r="B221" s="441" t="s">
        <v>3154</v>
      </c>
      <c r="C221" s="429" t="s">
        <v>3155</v>
      </c>
      <c r="D221" s="97" t="s">
        <v>3351</v>
      </c>
      <c r="E221" s="97">
        <v>205255917</v>
      </c>
      <c r="F221" s="97" t="s">
        <v>3157</v>
      </c>
      <c r="G221" s="443" t="s">
        <v>3352</v>
      </c>
      <c r="H221" s="444">
        <v>24</v>
      </c>
      <c r="I221" s="97" t="s">
        <v>3157</v>
      </c>
      <c r="J221" s="97" t="s">
        <v>3195</v>
      </c>
      <c r="K221" s="442"/>
      <c r="L221" s="448">
        <v>1387.1135999999999</v>
      </c>
      <c r="M221" s="460" t="s">
        <v>3460</v>
      </c>
    </row>
    <row r="222" spans="1:13" ht="76.5" x14ac:dyDescent="0.2">
      <c r="A222" s="464">
        <v>213</v>
      </c>
      <c r="B222" s="441" t="s">
        <v>3154</v>
      </c>
      <c r="C222" s="429" t="s">
        <v>3155</v>
      </c>
      <c r="D222" s="97" t="s">
        <v>3351</v>
      </c>
      <c r="E222" s="97">
        <v>205255917</v>
      </c>
      <c r="F222" s="97" t="s">
        <v>3157</v>
      </c>
      <c r="G222" s="443" t="s">
        <v>3352</v>
      </c>
      <c r="H222" s="444">
        <v>36</v>
      </c>
      <c r="I222" s="97" t="s">
        <v>3157</v>
      </c>
      <c r="J222" s="97" t="s">
        <v>3195</v>
      </c>
      <c r="K222" s="442"/>
      <c r="L222" s="448">
        <v>2080.6704</v>
      </c>
      <c r="M222" s="460" t="s">
        <v>3461</v>
      </c>
    </row>
    <row r="223" spans="1:13" ht="63.75" x14ac:dyDescent="0.2">
      <c r="A223" s="464">
        <v>214</v>
      </c>
      <c r="B223" s="441" t="s">
        <v>3154</v>
      </c>
      <c r="C223" s="429" t="s">
        <v>3155</v>
      </c>
      <c r="D223" s="97" t="s">
        <v>3351</v>
      </c>
      <c r="E223" s="97">
        <v>205255917</v>
      </c>
      <c r="F223" s="97" t="s">
        <v>3157</v>
      </c>
      <c r="G223" s="443" t="s">
        <v>3352</v>
      </c>
      <c r="H223" s="444">
        <v>18</v>
      </c>
      <c r="I223" s="97" t="s">
        <v>3157</v>
      </c>
      <c r="J223" s="97" t="s">
        <v>3195</v>
      </c>
      <c r="K223" s="442"/>
      <c r="L223" s="448">
        <v>1040.3352</v>
      </c>
      <c r="M223" s="460" t="s">
        <v>3462</v>
      </c>
    </row>
    <row r="224" spans="1:13" ht="76.5" x14ac:dyDescent="0.2">
      <c r="A224" s="464">
        <v>215</v>
      </c>
      <c r="B224" s="441" t="s">
        <v>3154</v>
      </c>
      <c r="C224" s="429" t="s">
        <v>3155</v>
      </c>
      <c r="D224" s="97" t="s">
        <v>3351</v>
      </c>
      <c r="E224" s="97">
        <v>205255917</v>
      </c>
      <c r="F224" s="97" t="s">
        <v>3157</v>
      </c>
      <c r="G224" s="443" t="s">
        <v>3352</v>
      </c>
      <c r="H224" s="444">
        <v>36</v>
      </c>
      <c r="I224" s="97" t="s">
        <v>3157</v>
      </c>
      <c r="J224" s="97" t="s">
        <v>3195</v>
      </c>
      <c r="K224" s="442"/>
      <c r="L224" s="448">
        <v>2080.6704</v>
      </c>
      <c r="M224" s="460" t="s">
        <v>3463</v>
      </c>
    </row>
    <row r="225" spans="1:13" ht="89.25" x14ac:dyDescent="0.2">
      <c r="A225" s="464">
        <v>216</v>
      </c>
      <c r="B225" s="441" t="s">
        <v>3154</v>
      </c>
      <c r="C225" s="429" t="s">
        <v>3155</v>
      </c>
      <c r="D225" s="97" t="s">
        <v>3351</v>
      </c>
      <c r="E225" s="97">
        <v>205255917</v>
      </c>
      <c r="F225" s="97" t="s">
        <v>3157</v>
      </c>
      <c r="G225" s="443" t="s">
        <v>3352</v>
      </c>
      <c r="H225" s="444">
        <v>18</v>
      </c>
      <c r="I225" s="97" t="s">
        <v>3157</v>
      </c>
      <c r="J225" s="97" t="s">
        <v>3195</v>
      </c>
      <c r="K225" s="442"/>
      <c r="L225" s="448">
        <v>1040.3352</v>
      </c>
      <c r="M225" s="460" t="s">
        <v>3464</v>
      </c>
    </row>
    <row r="226" spans="1:13" ht="89.25" x14ac:dyDescent="0.2">
      <c r="A226" s="464">
        <v>217</v>
      </c>
      <c r="B226" s="441" t="s">
        <v>3154</v>
      </c>
      <c r="C226" s="429" t="s">
        <v>3155</v>
      </c>
      <c r="D226" s="97" t="s">
        <v>3351</v>
      </c>
      <c r="E226" s="97">
        <v>205255917</v>
      </c>
      <c r="F226" s="97" t="s">
        <v>3157</v>
      </c>
      <c r="G226" s="443" t="s">
        <v>3352</v>
      </c>
      <c r="H226" s="444">
        <v>18</v>
      </c>
      <c r="I226" s="97" t="s">
        <v>3157</v>
      </c>
      <c r="J226" s="97" t="s">
        <v>3195</v>
      </c>
      <c r="K226" s="442"/>
      <c r="L226" s="448">
        <v>1040.3352</v>
      </c>
      <c r="M226" s="460" t="s">
        <v>3465</v>
      </c>
    </row>
    <row r="227" spans="1:13" ht="45" x14ac:dyDescent="0.2">
      <c r="A227" s="464">
        <v>218</v>
      </c>
      <c r="B227" s="441" t="s">
        <v>3154</v>
      </c>
      <c r="C227" s="429" t="s">
        <v>3155</v>
      </c>
      <c r="D227" s="97" t="s">
        <v>3351</v>
      </c>
      <c r="E227" s="97">
        <v>205255917</v>
      </c>
      <c r="F227" s="97" t="s">
        <v>3157</v>
      </c>
      <c r="G227" s="443" t="s">
        <v>3352</v>
      </c>
      <c r="H227" s="444">
        <v>36</v>
      </c>
      <c r="I227" s="97" t="s">
        <v>3157</v>
      </c>
      <c r="J227" s="97" t="s">
        <v>3195</v>
      </c>
      <c r="K227" s="442"/>
      <c r="L227" s="448">
        <v>2080.6704</v>
      </c>
      <c r="M227" s="460" t="s">
        <v>3466</v>
      </c>
    </row>
    <row r="228" spans="1:13" ht="102" x14ac:dyDescent="0.2">
      <c r="A228" s="464">
        <v>219</v>
      </c>
      <c r="B228" s="441" t="s">
        <v>3154</v>
      </c>
      <c r="C228" s="429" t="s">
        <v>3155</v>
      </c>
      <c r="D228" s="97" t="s">
        <v>3351</v>
      </c>
      <c r="E228" s="97">
        <v>205255917</v>
      </c>
      <c r="F228" s="97" t="s">
        <v>3157</v>
      </c>
      <c r="G228" s="443" t="s">
        <v>3352</v>
      </c>
      <c r="H228" s="444">
        <v>18</v>
      </c>
      <c r="I228" s="97" t="s">
        <v>3157</v>
      </c>
      <c r="J228" s="97" t="s">
        <v>3195</v>
      </c>
      <c r="K228" s="442"/>
      <c r="L228" s="448">
        <v>1040.3352</v>
      </c>
      <c r="M228" s="460" t="s">
        <v>3467</v>
      </c>
    </row>
    <row r="229" spans="1:13" ht="102" x14ac:dyDescent="0.2">
      <c r="A229" s="464">
        <v>220</v>
      </c>
      <c r="B229" s="441" t="s">
        <v>3154</v>
      </c>
      <c r="C229" s="429" t="s">
        <v>3155</v>
      </c>
      <c r="D229" s="97" t="s">
        <v>3351</v>
      </c>
      <c r="E229" s="97">
        <v>205255917</v>
      </c>
      <c r="F229" s="97" t="s">
        <v>3157</v>
      </c>
      <c r="G229" s="443" t="s">
        <v>3352</v>
      </c>
      <c r="H229" s="444">
        <v>36</v>
      </c>
      <c r="I229" s="97" t="s">
        <v>3157</v>
      </c>
      <c r="J229" s="97" t="s">
        <v>3195</v>
      </c>
      <c r="K229" s="442"/>
      <c r="L229" s="448">
        <v>2080.6704</v>
      </c>
      <c r="M229" s="460" t="s">
        <v>3468</v>
      </c>
    </row>
    <row r="230" spans="1:13" ht="51" x14ac:dyDescent="0.2">
      <c r="A230" s="464">
        <v>221</v>
      </c>
      <c r="B230" s="441" t="s">
        <v>3154</v>
      </c>
      <c r="C230" s="429" t="s">
        <v>3155</v>
      </c>
      <c r="D230" s="97" t="s">
        <v>3351</v>
      </c>
      <c r="E230" s="97">
        <v>205255917</v>
      </c>
      <c r="F230" s="97" t="s">
        <v>3157</v>
      </c>
      <c r="G230" s="443" t="s">
        <v>3352</v>
      </c>
      <c r="H230" s="444">
        <v>18</v>
      </c>
      <c r="I230" s="97" t="s">
        <v>3157</v>
      </c>
      <c r="J230" s="97" t="s">
        <v>3195</v>
      </c>
      <c r="K230" s="442"/>
      <c r="L230" s="448">
        <v>1040.3352</v>
      </c>
      <c r="M230" s="460" t="s">
        <v>3469</v>
      </c>
    </row>
    <row r="231" spans="1:13" ht="63.75" x14ac:dyDescent="0.2">
      <c r="A231" s="464">
        <v>222</v>
      </c>
      <c r="B231" s="441" t="s">
        <v>3154</v>
      </c>
      <c r="C231" s="429" t="s">
        <v>3155</v>
      </c>
      <c r="D231" s="97" t="s">
        <v>3351</v>
      </c>
      <c r="E231" s="97">
        <v>205255917</v>
      </c>
      <c r="F231" s="97" t="s">
        <v>3157</v>
      </c>
      <c r="G231" s="443" t="s">
        <v>3352</v>
      </c>
      <c r="H231" s="444">
        <v>18</v>
      </c>
      <c r="I231" s="97" t="s">
        <v>3157</v>
      </c>
      <c r="J231" s="97" t="s">
        <v>3195</v>
      </c>
      <c r="K231" s="442"/>
      <c r="L231" s="448">
        <v>1040.3352</v>
      </c>
      <c r="M231" s="460" t="s">
        <v>3470</v>
      </c>
    </row>
    <row r="232" spans="1:13" ht="63.75" x14ac:dyDescent="0.2">
      <c r="A232" s="464">
        <v>223</v>
      </c>
      <c r="B232" s="441" t="s">
        <v>3154</v>
      </c>
      <c r="C232" s="429" t="s">
        <v>3155</v>
      </c>
      <c r="D232" s="97" t="s">
        <v>3351</v>
      </c>
      <c r="E232" s="97">
        <v>205255917</v>
      </c>
      <c r="F232" s="97" t="s">
        <v>3157</v>
      </c>
      <c r="G232" s="443" t="s">
        <v>3352</v>
      </c>
      <c r="H232" s="444">
        <v>18</v>
      </c>
      <c r="I232" s="97" t="s">
        <v>3157</v>
      </c>
      <c r="J232" s="97" t="s">
        <v>3195</v>
      </c>
      <c r="K232" s="442"/>
      <c r="L232" s="448">
        <v>1040.3352</v>
      </c>
      <c r="M232" s="460" t="s">
        <v>3471</v>
      </c>
    </row>
    <row r="233" spans="1:13" ht="51" x14ac:dyDescent="0.2">
      <c r="A233" s="464">
        <v>224</v>
      </c>
      <c r="B233" s="441" t="s">
        <v>3154</v>
      </c>
      <c r="C233" s="429" t="s">
        <v>3155</v>
      </c>
      <c r="D233" s="97" t="s">
        <v>3351</v>
      </c>
      <c r="E233" s="97">
        <v>205255917</v>
      </c>
      <c r="F233" s="97" t="s">
        <v>3157</v>
      </c>
      <c r="G233" s="443" t="s">
        <v>3352</v>
      </c>
      <c r="H233" s="444">
        <v>36</v>
      </c>
      <c r="I233" s="97" t="s">
        <v>3157</v>
      </c>
      <c r="J233" s="97" t="s">
        <v>3195</v>
      </c>
      <c r="K233" s="442"/>
      <c r="L233" s="448">
        <v>2080.6704</v>
      </c>
      <c r="M233" s="460" t="s">
        <v>3472</v>
      </c>
    </row>
    <row r="234" spans="1:13" ht="51" x14ac:dyDescent="0.2">
      <c r="A234" s="464">
        <v>225</v>
      </c>
      <c r="B234" s="441" t="s">
        <v>3154</v>
      </c>
      <c r="C234" s="429" t="s">
        <v>3155</v>
      </c>
      <c r="D234" s="97" t="s">
        <v>3351</v>
      </c>
      <c r="E234" s="97">
        <v>205255917</v>
      </c>
      <c r="F234" s="97" t="s">
        <v>3157</v>
      </c>
      <c r="G234" s="443" t="s">
        <v>3352</v>
      </c>
      <c r="H234" s="444">
        <v>18</v>
      </c>
      <c r="I234" s="97" t="s">
        <v>3157</v>
      </c>
      <c r="J234" s="97" t="s">
        <v>3195</v>
      </c>
      <c r="K234" s="442"/>
      <c r="L234" s="448">
        <v>1040.3352</v>
      </c>
      <c r="M234" s="460" t="s">
        <v>3473</v>
      </c>
    </row>
    <row r="235" spans="1:13" ht="63.75" x14ac:dyDescent="0.2">
      <c r="A235" s="464">
        <v>226</v>
      </c>
      <c r="B235" s="441" t="s">
        <v>3154</v>
      </c>
      <c r="C235" s="429" t="s">
        <v>3155</v>
      </c>
      <c r="D235" s="97" t="s">
        <v>3351</v>
      </c>
      <c r="E235" s="97">
        <v>205255917</v>
      </c>
      <c r="F235" s="97" t="s">
        <v>3157</v>
      </c>
      <c r="G235" s="443" t="s">
        <v>3352</v>
      </c>
      <c r="H235" s="444">
        <v>18</v>
      </c>
      <c r="I235" s="97" t="s">
        <v>3157</v>
      </c>
      <c r="J235" s="97" t="s">
        <v>3195</v>
      </c>
      <c r="K235" s="442"/>
      <c r="L235" s="448">
        <v>1040.3352</v>
      </c>
      <c r="M235" s="460" t="s">
        <v>3474</v>
      </c>
    </row>
    <row r="236" spans="1:13" ht="63.75" x14ac:dyDescent="0.2">
      <c r="A236" s="464">
        <v>227</v>
      </c>
      <c r="B236" s="441" t="s">
        <v>3154</v>
      </c>
      <c r="C236" s="429" t="s">
        <v>3155</v>
      </c>
      <c r="D236" s="97" t="s">
        <v>3351</v>
      </c>
      <c r="E236" s="97">
        <v>205255917</v>
      </c>
      <c r="F236" s="97" t="s">
        <v>3157</v>
      </c>
      <c r="G236" s="443" t="s">
        <v>3352</v>
      </c>
      <c r="H236" s="444">
        <v>18</v>
      </c>
      <c r="I236" s="97" t="s">
        <v>3157</v>
      </c>
      <c r="J236" s="97" t="s">
        <v>3195</v>
      </c>
      <c r="K236" s="442"/>
      <c r="L236" s="448">
        <v>1040.3352</v>
      </c>
      <c r="M236" s="460" t="s">
        <v>3475</v>
      </c>
    </row>
    <row r="237" spans="1:13" ht="51" x14ac:dyDescent="0.2">
      <c r="A237" s="464">
        <v>228</v>
      </c>
      <c r="B237" s="441" t="s">
        <v>3154</v>
      </c>
      <c r="C237" s="429" t="s">
        <v>3155</v>
      </c>
      <c r="D237" s="97" t="s">
        <v>3351</v>
      </c>
      <c r="E237" s="97">
        <v>205255917</v>
      </c>
      <c r="F237" s="97" t="s">
        <v>3157</v>
      </c>
      <c r="G237" s="443" t="s">
        <v>3352</v>
      </c>
      <c r="H237" s="444">
        <v>18</v>
      </c>
      <c r="I237" s="97" t="s">
        <v>3157</v>
      </c>
      <c r="J237" s="97" t="s">
        <v>3195</v>
      </c>
      <c r="K237" s="442"/>
      <c r="L237" s="448">
        <v>1040.3352</v>
      </c>
      <c r="M237" s="460" t="s">
        <v>3476</v>
      </c>
    </row>
    <row r="238" spans="1:13" ht="114.75" x14ac:dyDescent="0.2">
      <c r="A238" s="464">
        <v>229</v>
      </c>
      <c r="B238" s="441" t="s">
        <v>3154</v>
      </c>
      <c r="C238" s="429" t="s">
        <v>3155</v>
      </c>
      <c r="D238" s="97" t="s">
        <v>3351</v>
      </c>
      <c r="E238" s="97">
        <v>205255917</v>
      </c>
      <c r="F238" s="97" t="s">
        <v>3157</v>
      </c>
      <c r="G238" s="443" t="s">
        <v>3352</v>
      </c>
      <c r="H238" s="444">
        <v>18</v>
      </c>
      <c r="I238" s="97" t="s">
        <v>3157</v>
      </c>
      <c r="J238" s="97" t="s">
        <v>3195</v>
      </c>
      <c r="K238" s="442"/>
      <c r="L238" s="448">
        <v>1040.3352</v>
      </c>
      <c r="M238" s="460" t="s">
        <v>3477</v>
      </c>
    </row>
    <row r="239" spans="1:13" ht="114.75" x14ac:dyDescent="0.2">
      <c r="A239" s="464">
        <v>230</v>
      </c>
      <c r="B239" s="441" t="s">
        <v>3154</v>
      </c>
      <c r="C239" s="429" t="s">
        <v>3155</v>
      </c>
      <c r="D239" s="97" t="s">
        <v>3351</v>
      </c>
      <c r="E239" s="97">
        <v>205255917</v>
      </c>
      <c r="F239" s="97" t="s">
        <v>3157</v>
      </c>
      <c r="G239" s="443" t="s">
        <v>3352</v>
      </c>
      <c r="H239" s="444">
        <v>18</v>
      </c>
      <c r="I239" s="97" t="s">
        <v>3157</v>
      </c>
      <c r="J239" s="97" t="s">
        <v>3195</v>
      </c>
      <c r="K239" s="442"/>
      <c r="L239" s="448">
        <v>1040.3352</v>
      </c>
      <c r="M239" s="460" t="s">
        <v>3478</v>
      </c>
    </row>
    <row r="240" spans="1:13" ht="114.75" x14ac:dyDescent="0.2">
      <c r="A240" s="464">
        <v>231</v>
      </c>
      <c r="B240" s="441" t="s">
        <v>3154</v>
      </c>
      <c r="C240" s="429" t="s">
        <v>3155</v>
      </c>
      <c r="D240" s="97" t="s">
        <v>3351</v>
      </c>
      <c r="E240" s="97">
        <v>205255917</v>
      </c>
      <c r="F240" s="97" t="s">
        <v>3157</v>
      </c>
      <c r="G240" s="443" t="s">
        <v>3352</v>
      </c>
      <c r="H240" s="444">
        <v>18</v>
      </c>
      <c r="I240" s="97" t="s">
        <v>3157</v>
      </c>
      <c r="J240" s="97" t="s">
        <v>3195</v>
      </c>
      <c r="K240" s="442"/>
      <c r="L240" s="448">
        <v>1040.3352</v>
      </c>
      <c r="M240" s="460" t="s">
        <v>3479</v>
      </c>
    </row>
    <row r="241" spans="1:13" ht="76.5" x14ac:dyDescent="0.2">
      <c r="A241" s="464">
        <v>232</v>
      </c>
      <c r="B241" s="441" t="s">
        <v>3154</v>
      </c>
      <c r="C241" s="429" t="s">
        <v>3155</v>
      </c>
      <c r="D241" s="97" t="s">
        <v>3351</v>
      </c>
      <c r="E241" s="97">
        <v>205255917</v>
      </c>
      <c r="F241" s="97" t="s">
        <v>3157</v>
      </c>
      <c r="G241" s="443" t="s">
        <v>3352</v>
      </c>
      <c r="H241" s="444">
        <v>16.239999999999998</v>
      </c>
      <c r="I241" s="97" t="s">
        <v>3157</v>
      </c>
      <c r="J241" s="97" t="s">
        <v>3195</v>
      </c>
      <c r="K241" s="442"/>
      <c r="L241" s="448">
        <v>938.61353599999984</v>
      </c>
      <c r="M241" s="460" t="s">
        <v>3480</v>
      </c>
    </row>
    <row r="242" spans="1:13" ht="63.75" x14ac:dyDescent="0.2">
      <c r="A242" s="464">
        <v>233</v>
      </c>
      <c r="B242" s="441" t="s">
        <v>3154</v>
      </c>
      <c r="C242" s="429" t="s">
        <v>3155</v>
      </c>
      <c r="D242" s="97" t="s">
        <v>3351</v>
      </c>
      <c r="E242" s="97">
        <v>205255917</v>
      </c>
      <c r="F242" s="97" t="s">
        <v>3157</v>
      </c>
      <c r="G242" s="443" t="s">
        <v>3352</v>
      </c>
      <c r="H242" s="444">
        <v>18</v>
      </c>
      <c r="I242" s="97" t="s">
        <v>3157</v>
      </c>
      <c r="J242" s="97" t="s">
        <v>3195</v>
      </c>
      <c r="K242" s="442"/>
      <c r="L242" s="448">
        <v>1040.3352</v>
      </c>
      <c r="M242" s="460" t="s">
        <v>3481</v>
      </c>
    </row>
    <row r="243" spans="1:13" ht="63.75" x14ac:dyDescent="0.2">
      <c r="A243" s="464">
        <v>234</v>
      </c>
      <c r="B243" s="441" t="s">
        <v>3154</v>
      </c>
      <c r="C243" s="429" t="s">
        <v>3155</v>
      </c>
      <c r="D243" s="97" t="s">
        <v>3351</v>
      </c>
      <c r="E243" s="97">
        <v>205255917</v>
      </c>
      <c r="F243" s="97" t="s">
        <v>3157</v>
      </c>
      <c r="G243" s="443" t="s">
        <v>3352</v>
      </c>
      <c r="H243" s="444">
        <v>18</v>
      </c>
      <c r="I243" s="97" t="s">
        <v>3157</v>
      </c>
      <c r="J243" s="97" t="s">
        <v>3195</v>
      </c>
      <c r="K243" s="442"/>
      <c r="L243" s="448">
        <v>1040.3352</v>
      </c>
      <c r="M243" s="460" t="s">
        <v>3482</v>
      </c>
    </row>
    <row r="244" spans="1:13" ht="51" x14ac:dyDescent="0.2">
      <c r="A244" s="464">
        <v>235</v>
      </c>
      <c r="B244" s="441" t="s">
        <v>3154</v>
      </c>
      <c r="C244" s="429" t="s">
        <v>3155</v>
      </c>
      <c r="D244" s="97" t="s">
        <v>3351</v>
      </c>
      <c r="E244" s="97">
        <v>205255917</v>
      </c>
      <c r="F244" s="97" t="s">
        <v>3157</v>
      </c>
      <c r="G244" s="443" t="s">
        <v>3352</v>
      </c>
      <c r="H244" s="444">
        <v>18</v>
      </c>
      <c r="I244" s="97" t="s">
        <v>3157</v>
      </c>
      <c r="J244" s="97" t="s">
        <v>3195</v>
      </c>
      <c r="K244" s="442"/>
      <c r="L244" s="448">
        <v>1040.3352</v>
      </c>
      <c r="M244" s="460" t="s">
        <v>3483</v>
      </c>
    </row>
    <row r="245" spans="1:13" ht="76.5" x14ac:dyDescent="0.2">
      <c r="A245" s="464">
        <v>236</v>
      </c>
      <c r="B245" s="441" t="s">
        <v>3154</v>
      </c>
      <c r="C245" s="429" t="s">
        <v>3155</v>
      </c>
      <c r="D245" s="97" t="s">
        <v>3351</v>
      </c>
      <c r="E245" s="97">
        <v>205255917</v>
      </c>
      <c r="F245" s="97" t="s">
        <v>3157</v>
      </c>
      <c r="G245" s="443" t="s">
        <v>3352</v>
      </c>
      <c r="H245" s="444">
        <v>18</v>
      </c>
      <c r="I245" s="97" t="s">
        <v>3157</v>
      </c>
      <c r="J245" s="97" t="s">
        <v>3195</v>
      </c>
      <c r="K245" s="442"/>
      <c r="L245" s="448">
        <v>1040.3352</v>
      </c>
      <c r="M245" s="460" t="s">
        <v>3484</v>
      </c>
    </row>
    <row r="246" spans="1:13" ht="51" x14ac:dyDescent="0.2">
      <c r="A246" s="464">
        <v>237</v>
      </c>
      <c r="B246" s="441" t="s">
        <v>3154</v>
      </c>
      <c r="C246" s="429" t="s">
        <v>3155</v>
      </c>
      <c r="D246" s="97" t="s">
        <v>3351</v>
      </c>
      <c r="E246" s="97">
        <v>205255917</v>
      </c>
      <c r="F246" s="97" t="s">
        <v>3157</v>
      </c>
      <c r="G246" s="443" t="s">
        <v>3352</v>
      </c>
      <c r="H246" s="444">
        <v>36</v>
      </c>
      <c r="I246" s="97" t="s">
        <v>3157</v>
      </c>
      <c r="J246" s="97" t="s">
        <v>3195</v>
      </c>
      <c r="K246" s="442"/>
      <c r="L246" s="448">
        <v>2080.6704</v>
      </c>
      <c r="M246" s="460" t="s">
        <v>3485</v>
      </c>
    </row>
    <row r="247" spans="1:13" ht="89.25" x14ac:dyDescent="0.2">
      <c r="A247" s="464">
        <v>238</v>
      </c>
      <c r="B247" s="441" t="s">
        <v>3154</v>
      </c>
      <c r="C247" s="429" t="s">
        <v>3155</v>
      </c>
      <c r="D247" s="97" t="s">
        <v>3351</v>
      </c>
      <c r="E247" s="97">
        <v>205255917</v>
      </c>
      <c r="F247" s="97" t="s">
        <v>3157</v>
      </c>
      <c r="G247" s="443" t="s">
        <v>3352</v>
      </c>
      <c r="H247" s="444">
        <v>18</v>
      </c>
      <c r="I247" s="97" t="s">
        <v>3157</v>
      </c>
      <c r="J247" s="97" t="s">
        <v>3195</v>
      </c>
      <c r="K247" s="442"/>
      <c r="L247" s="448">
        <v>1040.3352</v>
      </c>
      <c r="M247" s="460" t="s">
        <v>3486</v>
      </c>
    </row>
    <row r="248" spans="1:13" ht="51" x14ac:dyDescent="0.2">
      <c r="A248" s="464">
        <v>239</v>
      </c>
      <c r="B248" s="441" t="s">
        <v>3154</v>
      </c>
      <c r="C248" s="429" t="s">
        <v>3155</v>
      </c>
      <c r="D248" s="97" t="s">
        <v>3351</v>
      </c>
      <c r="E248" s="97">
        <v>205255917</v>
      </c>
      <c r="F248" s="97" t="s">
        <v>3157</v>
      </c>
      <c r="G248" s="443" t="s">
        <v>3352</v>
      </c>
      <c r="H248" s="444">
        <v>18</v>
      </c>
      <c r="I248" s="97" t="s">
        <v>3157</v>
      </c>
      <c r="J248" s="97" t="s">
        <v>3195</v>
      </c>
      <c r="K248" s="442"/>
      <c r="L248" s="448">
        <v>1040.3352</v>
      </c>
      <c r="M248" s="460" t="s">
        <v>3487</v>
      </c>
    </row>
    <row r="249" spans="1:13" ht="45" x14ac:dyDescent="0.2">
      <c r="A249" s="464">
        <v>240</v>
      </c>
      <c r="B249" s="441" t="s">
        <v>3154</v>
      </c>
      <c r="C249" s="429" t="s">
        <v>3155</v>
      </c>
      <c r="D249" s="97" t="s">
        <v>3351</v>
      </c>
      <c r="E249" s="97">
        <v>205255917</v>
      </c>
      <c r="F249" s="97" t="s">
        <v>3157</v>
      </c>
      <c r="G249" s="443" t="s">
        <v>3352</v>
      </c>
      <c r="H249" s="444">
        <v>18</v>
      </c>
      <c r="I249" s="97" t="s">
        <v>3157</v>
      </c>
      <c r="J249" s="97" t="s">
        <v>3195</v>
      </c>
      <c r="K249" s="442"/>
      <c r="L249" s="448">
        <v>1040.3352</v>
      </c>
      <c r="M249" s="460" t="s">
        <v>3488</v>
      </c>
    </row>
    <row r="250" spans="1:13" ht="51" x14ac:dyDescent="0.2">
      <c r="A250" s="464">
        <v>241</v>
      </c>
      <c r="B250" s="441" t="s">
        <v>3154</v>
      </c>
      <c r="C250" s="429" t="s">
        <v>3155</v>
      </c>
      <c r="D250" s="97" t="s">
        <v>3351</v>
      </c>
      <c r="E250" s="97">
        <v>205255917</v>
      </c>
      <c r="F250" s="97" t="s">
        <v>3157</v>
      </c>
      <c r="G250" s="443" t="s">
        <v>3352</v>
      </c>
      <c r="H250" s="444">
        <v>36</v>
      </c>
      <c r="I250" s="97" t="s">
        <v>3157</v>
      </c>
      <c r="J250" s="97" t="s">
        <v>3195</v>
      </c>
      <c r="K250" s="442"/>
      <c r="L250" s="448">
        <v>2080.6704</v>
      </c>
      <c r="M250" s="460" t="s">
        <v>3489</v>
      </c>
    </row>
    <row r="251" spans="1:13" ht="51" x14ac:dyDescent="0.2">
      <c r="A251" s="464">
        <v>242</v>
      </c>
      <c r="B251" s="441" t="s">
        <v>3154</v>
      </c>
      <c r="C251" s="429" t="s">
        <v>3155</v>
      </c>
      <c r="D251" s="97" t="s">
        <v>3351</v>
      </c>
      <c r="E251" s="97">
        <v>205255917</v>
      </c>
      <c r="F251" s="97" t="s">
        <v>3157</v>
      </c>
      <c r="G251" s="443" t="s">
        <v>3352</v>
      </c>
      <c r="H251" s="444">
        <v>18</v>
      </c>
      <c r="I251" s="97" t="s">
        <v>3157</v>
      </c>
      <c r="J251" s="97" t="s">
        <v>3195</v>
      </c>
      <c r="K251" s="442"/>
      <c r="L251" s="448">
        <v>1040.3352</v>
      </c>
      <c r="M251" s="460" t="s">
        <v>3490</v>
      </c>
    </row>
    <row r="252" spans="1:13" ht="102" x14ac:dyDescent="0.2">
      <c r="A252" s="464">
        <v>243</v>
      </c>
      <c r="B252" s="441" t="s">
        <v>3154</v>
      </c>
      <c r="C252" s="429" t="s">
        <v>3155</v>
      </c>
      <c r="D252" s="97" t="s">
        <v>3351</v>
      </c>
      <c r="E252" s="97">
        <v>205255917</v>
      </c>
      <c r="F252" s="97" t="s">
        <v>3157</v>
      </c>
      <c r="G252" s="443" t="s">
        <v>3352</v>
      </c>
      <c r="H252" s="444">
        <v>18</v>
      </c>
      <c r="I252" s="97" t="s">
        <v>3157</v>
      </c>
      <c r="J252" s="97" t="s">
        <v>3195</v>
      </c>
      <c r="K252" s="442"/>
      <c r="L252" s="448">
        <v>1040.3352</v>
      </c>
      <c r="M252" s="460" t="s">
        <v>3491</v>
      </c>
    </row>
    <row r="253" spans="1:13" ht="51" x14ac:dyDescent="0.2">
      <c r="A253" s="464">
        <v>244</v>
      </c>
      <c r="B253" s="441" t="s">
        <v>3154</v>
      </c>
      <c r="C253" s="429" t="s">
        <v>3155</v>
      </c>
      <c r="D253" s="97" t="s">
        <v>3351</v>
      </c>
      <c r="E253" s="97">
        <v>205255917</v>
      </c>
      <c r="F253" s="97" t="s">
        <v>3157</v>
      </c>
      <c r="G253" s="443" t="s">
        <v>3352</v>
      </c>
      <c r="H253" s="444">
        <v>18</v>
      </c>
      <c r="I253" s="97" t="s">
        <v>3157</v>
      </c>
      <c r="J253" s="97" t="s">
        <v>3195</v>
      </c>
      <c r="K253" s="442"/>
      <c r="L253" s="448">
        <v>1040.3352</v>
      </c>
      <c r="M253" s="460" t="s">
        <v>3492</v>
      </c>
    </row>
    <row r="254" spans="1:13" ht="63.75" x14ac:dyDescent="0.2">
      <c r="A254" s="464">
        <v>245</v>
      </c>
      <c r="B254" s="441" t="s">
        <v>3154</v>
      </c>
      <c r="C254" s="429" t="s">
        <v>3155</v>
      </c>
      <c r="D254" s="97" t="s">
        <v>3351</v>
      </c>
      <c r="E254" s="97">
        <v>205255917</v>
      </c>
      <c r="F254" s="97" t="s">
        <v>3157</v>
      </c>
      <c r="G254" s="443" t="s">
        <v>3352</v>
      </c>
      <c r="H254" s="444">
        <v>18</v>
      </c>
      <c r="I254" s="97" t="s">
        <v>3157</v>
      </c>
      <c r="J254" s="97" t="s">
        <v>3195</v>
      </c>
      <c r="K254" s="442"/>
      <c r="L254" s="448">
        <v>1040.3352</v>
      </c>
      <c r="M254" s="460" t="s">
        <v>3493</v>
      </c>
    </row>
    <row r="255" spans="1:13" ht="51" x14ac:dyDescent="0.2">
      <c r="A255" s="464">
        <v>246</v>
      </c>
      <c r="B255" s="441" t="s">
        <v>3154</v>
      </c>
      <c r="C255" s="429" t="s">
        <v>3155</v>
      </c>
      <c r="D255" s="97" t="s">
        <v>3351</v>
      </c>
      <c r="E255" s="97">
        <v>205255917</v>
      </c>
      <c r="F255" s="97" t="s">
        <v>3157</v>
      </c>
      <c r="G255" s="443" t="s">
        <v>3352</v>
      </c>
      <c r="H255" s="444">
        <v>18</v>
      </c>
      <c r="I255" s="97" t="s">
        <v>3157</v>
      </c>
      <c r="J255" s="97" t="s">
        <v>3195</v>
      </c>
      <c r="K255" s="442"/>
      <c r="L255" s="448">
        <v>1040.3352</v>
      </c>
      <c r="M255" s="460" t="s">
        <v>3494</v>
      </c>
    </row>
    <row r="256" spans="1:13" ht="76.5" x14ac:dyDescent="0.2">
      <c r="A256" s="464">
        <v>247</v>
      </c>
      <c r="B256" s="441" t="s">
        <v>3154</v>
      </c>
      <c r="C256" s="429" t="s">
        <v>3155</v>
      </c>
      <c r="D256" s="97" t="s">
        <v>3351</v>
      </c>
      <c r="E256" s="97">
        <v>205255917</v>
      </c>
      <c r="F256" s="97" t="s">
        <v>3157</v>
      </c>
      <c r="G256" s="443" t="s">
        <v>3352</v>
      </c>
      <c r="H256" s="444">
        <v>18</v>
      </c>
      <c r="I256" s="97" t="s">
        <v>3157</v>
      </c>
      <c r="J256" s="97" t="s">
        <v>3195</v>
      </c>
      <c r="K256" s="442"/>
      <c r="L256" s="448">
        <v>1040.3352</v>
      </c>
      <c r="M256" s="460" t="s">
        <v>3495</v>
      </c>
    </row>
    <row r="257" spans="1:13" ht="51" x14ac:dyDescent="0.2">
      <c r="A257" s="464">
        <v>248</v>
      </c>
      <c r="B257" s="441" t="s">
        <v>3154</v>
      </c>
      <c r="C257" s="429" t="s">
        <v>3155</v>
      </c>
      <c r="D257" s="97" t="s">
        <v>3351</v>
      </c>
      <c r="E257" s="97">
        <v>205255917</v>
      </c>
      <c r="F257" s="97" t="s">
        <v>3157</v>
      </c>
      <c r="G257" s="443" t="s">
        <v>3352</v>
      </c>
      <c r="H257" s="444">
        <v>18</v>
      </c>
      <c r="I257" s="97" t="s">
        <v>3157</v>
      </c>
      <c r="J257" s="97" t="s">
        <v>3195</v>
      </c>
      <c r="K257" s="442"/>
      <c r="L257" s="448">
        <v>1040.3352</v>
      </c>
      <c r="M257" s="460" t="s">
        <v>3496</v>
      </c>
    </row>
    <row r="258" spans="1:13" ht="51" x14ac:dyDescent="0.2">
      <c r="A258" s="464">
        <v>249</v>
      </c>
      <c r="B258" s="441" t="s">
        <v>3154</v>
      </c>
      <c r="C258" s="429" t="s">
        <v>3155</v>
      </c>
      <c r="D258" s="97" t="s">
        <v>3351</v>
      </c>
      <c r="E258" s="97">
        <v>205255917</v>
      </c>
      <c r="F258" s="97" t="s">
        <v>3157</v>
      </c>
      <c r="G258" s="443" t="s">
        <v>3352</v>
      </c>
      <c r="H258" s="444">
        <v>18</v>
      </c>
      <c r="I258" s="97" t="s">
        <v>3157</v>
      </c>
      <c r="J258" s="97" t="s">
        <v>3195</v>
      </c>
      <c r="K258" s="442"/>
      <c r="L258" s="448">
        <v>1040.3352</v>
      </c>
      <c r="M258" s="460" t="s">
        <v>3497</v>
      </c>
    </row>
    <row r="259" spans="1:13" ht="51" x14ac:dyDescent="0.2">
      <c r="A259" s="464">
        <v>250</v>
      </c>
      <c r="B259" s="441" t="s">
        <v>3154</v>
      </c>
      <c r="C259" s="429" t="s">
        <v>3155</v>
      </c>
      <c r="D259" s="97" t="s">
        <v>3351</v>
      </c>
      <c r="E259" s="97">
        <v>205255917</v>
      </c>
      <c r="F259" s="97" t="s">
        <v>3157</v>
      </c>
      <c r="G259" s="443" t="s">
        <v>3352</v>
      </c>
      <c r="H259" s="444">
        <v>18</v>
      </c>
      <c r="I259" s="97" t="s">
        <v>3157</v>
      </c>
      <c r="J259" s="97" t="s">
        <v>3195</v>
      </c>
      <c r="K259" s="442"/>
      <c r="L259" s="448">
        <v>1040.3352</v>
      </c>
      <c r="M259" s="460" t="s">
        <v>3498</v>
      </c>
    </row>
    <row r="260" spans="1:13" ht="89.25" x14ac:dyDescent="0.2">
      <c r="A260" s="464">
        <v>251</v>
      </c>
      <c r="B260" s="441" t="s">
        <v>3154</v>
      </c>
      <c r="C260" s="429" t="s">
        <v>3155</v>
      </c>
      <c r="D260" s="97" t="s">
        <v>3351</v>
      </c>
      <c r="E260" s="97">
        <v>205255917</v>
      </c>
      <c r="F260" s="97" t="s">
        <v>3157</v>
      </c>
      <c r="G260" s="443" t="s">
        <v>3352</v>
      </c>
      <c r="H260" s="444">
        <v>18</v>
      </c>
      <c r="I260" s="97" t="s">
        <v>3157</v>
      </c>
      <c r="J260" s="97" t="s">
        <v>3195</v>
      </c>
      <c r="K260" s="442"/>
      <c r="L260" s="448">
        <v>1040.3352</v>
      </c>
      <c r="M260" s="460" t="s">
        <v>3499</v>
      </c>
    </row>
    <row r="261" spans="1:13" ht="89.25" x14ac:dyDescent="0.2">
      <c r="A261" s="464">
        <v>252</v>
      </c>
      <c r="B261" s="441" t="s">
        <v>3154</v>
      </c>
      <c r="C261" s="429" t="s">
        <v>3155</v>
      </c>
      <c r="D261" s="97" t="s">
        <v>3351</v>
      </c>
      <c r="E261" s="97">
        <v>205255917</v>
      </c>
      <c r="F261" s="97" t="s">
        <v>3157</v>
      </c>
      <c r="G261" s="443" t="s">
        <v>3352</v>
      </c>
      <c r="H261" s="444">
        <v>36</v>
      </c>
      <c r="I261" s="97" t="s">
        <v>3157</v>
      </c>
      <c r="J261" s="97" t="s">
        <v>3195</v>
      </c>
      <c r="K261" s="442"/>
      <c r="L261" s="448">
        <v>2080.6704</v>
      </c>
      <c r="M261" s="460" t="s">
        <v>3500</v>
      </c>
    </row>
    <row r="262" spans="1:13" ht="102" x14ac:dyDescent="0.2">
      <c r="A262" s="464">
        <v>253</v>
      </c>
      <c r="B262" s="441" t="s">
        <v>3154</v>
      </c>
      <c r="C262" s="429" t="s">
        <v>3155</v>
      </c>
      <c r="D262" s="97" t="s">
        <v>3351</v>
      </c>
      <c r="E262" s="97">
        <v>205255917</v>
      </c>
      <c r="F262" s="97" t="s">
        <v>3157</v>
      </c>
      <c r="G262" s="443" t="s">
        <v>3352</v>
      </c>
      <c r="H262" s="444">
        <v>18</v>
      </c>
      <c r="I262" s="97" t="s">
        <v>3157</v>
      </c>
      <c r="J262" s="97" t="s">
        <v>3195</v>
      </c>
      <c r="K262" s="442"/>
      <c r="L262" s="448">
        <v>1040.3352</v>
      </c>
      <c r="M262" s="460" t="s">
        <v>3501</v>
      </c>
    </row>
    <row r="263" spans="1:13" ht="102" x14ac:dyDescent="0.2">
      <c r="A263" s="464">
        <v>254</v>
      </c>
      <c r="B263" s="441" t="s">
        <v>3154</v>
      </c>
      <c r="C263" s="429" t="s">
        <v>3155</v>
      </c>
      <c r="D263" s="97" t="s">
        <v>3351</v>
      </c>
      <c r="E263" s="97">
        <v>205255917</v>
      </c>
      <c r="F263" s="97" t="s">
        <v>3157</v>
      </c>
      <c r="G263" s="443" t="s">
        <v>3352</v>
      </c>
      <c r="H263" s="444">
        <v>18</v>
      </c>
      <c r="I263" s="97" t="s">
        <v>3157</v>
      </c>
      <c r="J263" s="97" t="s">
        <v>3195</v>
      </c>
      <c r="K263" s="442"/>
      <c r="L263" s="448">
        <v>1040.3352</v>
      </c>
      <c r="M263" s="460" t="s">
        <v>3502</v>
      </c>
    </row>
    <row r="264" spans="1:13" ht="45" x14ac:dyDescent="0.2">
      <c r="A264" s="464">
        <v>255</v>
      </c>
      <c r="B264" s="441" t="s">
        <v>3154</v>
      </c>
      <c r="C264" s="429" t="s">
        <v>3155</v>
      </c>
      <c r="D264" s="97" t="s">
        <v>3351</v>
      </c>
      <c r="E264" s="97">
        <v>205255917</v>
      </c>
      <c r="F264" s="97" t="s">
        <v>3157</v>
      </c>
      <c r="G264" s="443" t="s">
        <v>3352</v>
      </c>
      <c r="H264" s="444">
        <v>18</v>
      </c>
      <c r="I264" s="97" t="s">
        <v>3157</v>
      </c>
      <c r="J264" s="97" t="s">
        <v>3195</v>
      </c>
      <c r="K264" s="442"/>
      <c r="L264" s="448">
        <v>1040.3352</v>
      </c>
      <c r="M264" s="460" t="s">
        <v>3503</v>
      </c>
    </row>
    <row r="265" spans="1:13" ht="102" x14ac:dyDescent="0.2">
      <c r="A265" s="464">
        <v>256</v>
      </c>
      <c r="B265" s="441" t="s">
        <v>3154</v>
      </c>
      <c r="C265" s="429" t="s">
        <v>3155</v>
      </c>
      <c r="D265" s="97" t="s">
        <v>3351</v>
      </c>
      <c r="E265" s="97">
        <v>205255917</v>
      </c>
      <c r="F265" s="97" t="s">
        <v>3157</v>
      </c>
      <c r="G265" s="443" t="s">
        <v>3352</v>
      </c>
      <c r="H265" s="444">
        <v>18</v>
      </c>
      <c r="I265" s="97" t="s">
        <v>3157</v>
      </c>
      <c r="J265" s="97" t="s">
        <v>3195</v>
      </c>
      <c r="K265" s="442"/>
      <c r="L265" s="448">
        <v>1040.3352</v>
      </c>
      <c r="M265" s="460" t="s">
        <v>3504</v>
      </c>
    </row>
    <row r="266" spans="1:13" ht="89.25" x14ac:dyDescent="0.2">
      <c r="A266" s="464">
        <v>257</v>
      </c>
      <c r="B266" s="441" t="s">
        <v>3154</v>
      </c>
      <c r="C266" s="429" t="s">
        <v>3155</v>
      </c>
      <c r="D266" s="97" t="s">
        <v>3351</v>
      </c>
      <c r="E266" s="97">
        <v>205255917</v>
      </c>
      <c r="F266" s="97" t="s">
        <v>3157</v>
      </c>
      <c r="G266" s="443" t="s">
        <v>3352</v>
      </c>
      <c r="H266" s="444">
        <v>18</v>
      </c>
      <c r="I266" s="97" t="s">
        <v>3157</v>
      </c>
      <c r="J266" s="97" t="s">
        <v>3195</v>
      </c>
      <c r="K266" s="442"/>
      <c r="L266" s="448">
        <v>1040.3352</v>
      </c>
      <c r="M266" s="460" t="s">
        <v>3505</v>
      </c>
    </row>
    <row r="267" spans="1:13" ht="89.25" x14ac:dyDescent="0.2">
      <c r="A267" s="464">
        <v>258</v>
      </c>
      <c r="B267" s="441" t="s">
        <v>3154</v>
      </c>
      <c r="C267" s="429" t="s">
        <v>3155</v>
      </c>
      <c r="D267" s="97" t="s">
        <v>3351</v>
      </c>
      <c r="E267" s="97">
        <v>205255917</v>
      </c>
      <c r="F267" s="97" t="s">
        <v>3157</v>
      </c>
      <c r="G267" s="443" t="s">
        <v>3352</v>
      </c>
      <c r="H267" s="444">
        <v>18</v>
      </c>
      <c r="I267" s="97" t="s">
        <v>3157</v>
      </c>
      <c r="J267" s="97" t="s">
        <v>3195</v>
      </c>
      <c r="K267" s="442"/>
      <c r="L267" s="448">
        <v>1040.3352</v>
      </c>
      <c r="M267" s="460" t="s">
        <v>3506</v>
      </c>
    </row>
    <row r="268" spans="1:13" ht="89.25" x14ac:dyDescent="0.2">
      <c r="A268" s="464">
        <v>259</v>
      </c>
      <c r="B268" s="441" t="s">
        <v>3154</v>
      </c>
      <c r="C268" s="429" t="s">
        <v>3155</v>
      </c>
      <c r="D268" s="97" t="s">
        <v>3351</v>
      </c>
      <c r="E268" s="97">
        <v>205255917</v>
      </c>
      <c r="F268" s="97" t="s">
        <v>3157</v>
      </c>
      <c r="G268" s="443" t="s">
        <v>3352</v>
      </c>
      <c r="H268" s="444">
        <v>24.3</v>
      </c>
      <c r="I268" s="97" t="s">
        <v>3157</v>
      </c>
      <c r="J268" s="97" t="s">
        <v>3195</v>
      </c>
      <c r="K268" s="442"/>
      <c r="L268" s="448">
        <v>1404.45252</v>
      </c>
      <c r="M268" s="460" t="s">
        <v>3507</v>
      </c>
    </row>
    <row r="269" spans="1:13" ht="76.5" x14ac:dyDescent="0.2">
      <c r="A269" s="464">
        <v>260</v>
      </c>
      <c r="B269" s="441" t="s">
        <v>3154</v>
      </c>
      <c r="C269" s="429" t="s">
        <v>3155</v>
      </c>
      <c r="D269" s="97" t="s">
        <v>3351</v>
      </c>
      <c r="E269" s="97">
        <v>205255917</v>
      </c>
      <c r="F269" s="97" t="s">
        <v>3157</v>
      </c>
      <c r="G269" s="443" t="s">
        <v>3352</v>
      </c>
      <c r="H269" s="444">
        <v>32</v>
      </c>
      <c r="I269" s="97" t="s">
        <v>3157</v>
      </c>
      <c r="J269" s="97" t="s">
        <v>3195</v>
      </c>
      <c r="K269" s="442"/>
      <c r="L269" s="448">
        <v>1849.4847999999997</v>
      </c>
      <c r="M269" s="460" t="s">
        <v>3508</v>
      </c>
    </row>
    <row r="270" spans="1:13" ht="63.75" x14ac:dyDescent="0.2">
      <c r="A270" s="464">
        <v>261</v>
      </c>
      <c r="B270" s="441" t="s">
        <v>3154</v>
      </c>
      <c r="C270" s="429" t="s">
        <v>3155</v>
      </c>
      <c r="D270" s="97" t="s">
        <v>3351</v>
      </c>
      <c r="E270" s="97">
        <v>205255917</v>
      </c>
      <c r="F270" s="97" t="s">
        <v>3157</v>
      </c>
      <c r="G270" s="443" t="s">
        <v>3352</v>
      </c>
      <c r="H270" s="444">
        <v>36</v>
      </c>
      <c r="I270" s="97" t="s">
        <v>3157</v>
      </c>
      <c r="J270" s="97" t="s">
        <v>3195</v>
      </c>
      <c r="K270" s="442"/>
      <c r="L270" s="448">
        <v>2080.6704</v>
      </c>
      <c r="M270" s="460" t="s">
        <v>3509</v>
      </c>
    </row>
    <row r="271" spans="1:13" ht="51" x14ac:dyDescent="0.2">
      <c r="A271" s="464">
        <v>262</v>
      </c>
      <c r="B271" s="441" t="s">
        <v>3154</v>
      </c>
      <c r="C271" s="429" t="s">
        <v>3155</v>
      </c>
      <c r="D271" s="97" t="s">
        <v>3351</v>
      </c>
      <c r="E271" s="97">
        <v>205255917</v>
      </c>
      <c r="F271" s="97" t="s">
        <v>3157</v>
      </c>
      <c r="G271" s="443" t="s">
        <v>3352</v>
      </c>
      <c r="H271" s="444">
        <v>18</v>
      </c>
      <c r="I271" s="97" t="s">
        <v>3157</v>
      </c>
      <c r="J271" s="97" t="s">
        <v>3195</v>
      </c>
      <c r="K271" s="442"/>
      <c r="L271" s="448">
        <v>1040.3352</v>
      </c>
      <c r="M271" s="460" t="s">
        <v>3510</v>
      </c>
    </row>
    <row r="272" spans="1:13" ht="51" x14ac:dyDescent="0.2">
      <c r="A272" s="464">
        <v>263</v>
      </c>
      <c r="B272" s="441" t="s">
        <v>3154</v>
      </c>
      <c r="C272" s="429" t="s">
        <v>3155</v>
      </c>
      <c r="D272" s="97" t="s">
        <v>3351</v>
      </c>
      <c r="E272" s="97">
        <v>205255917</v>
      </c>
      <c r="F272" s="97" t="s">
        <v>3157</v>
      </c>
      <c r="G272" s="443" t="s">
        <v>3352</v>
      </c>
      <c r="H272" s="444">
        <v>36</v>
      </c>
      <c r="I272" s="97" t="s">
        <v>3157</v>
      </c>
      <c r="J272" s="97" t="s">
        <v>3195</v>
      </c>
      <c r="K272" s="442"/>
      <c r="L272" s="448">
        <v>2080.6704</v>
      </c>
      <c r="M272" s="460" t="s">
        <v>3511</v>
      </c>
    </row>
    <row r="273" spans="1:13" ht="76.5" x14ac:dyDescent="0.2">
      <c r="A273" s="464">
        <v>264</v>
      </c>
      <c r="B273" s="441" t="s">
        <v>3154</v>
      </c>
      <c r="C273" s="429" t="s">
        <v>3155</v>
      </c>
      <c r="D273" s="97" t="s">
        <v>3351</v>
      </c>
      <c r="E273" s="97">
        <v>205255917</v>
      </c>
      <c r="F273" s="97" t="s">
        <v>3157</v>
      </c>
      <c r="G273" s="456" t="s">
        <v>3352</v>
      </c>
      <c r="H273" s="466">
        <v>25.81</v>
      </c>
      <c r="I273" s="97" t="s">
        <v>3157</v>
      </c>
      <c r="J273" s="97" t="s">
        <v>3195</v>
      </c>
      <c r="K273" s="442"/>
      <c r="L273" s="448">
        <v>2001.5551759999998</v>
      </c>
      <c r="M273" s="467" t="s">
        <v>3512</v>
      </c>
    </row>
    <row r="274" spans="1:13" ht="102" x14ac:dyDescent="0.2">
      <c r="A274" s="464">
        <v>265</v>
      </c>
      <c r="B274" s="441" t="s">
        <v>3154</v>
      </c>
      <c r="C274" s="429" t="s">
        <v>3155</v>
      </c>
      <c r="D274" s="97" t="s">
        <v>3351</v>
      </c>
      <c r="E274" s="97">
        <v>205255917</v>
      </c>
      <c r="F274" s="97" t="s">
        <v>3157</v>
      </c>
      <c r="G274" s="456" t="s">
        <v>3352</v>
      </c>
      <c r="H274" s="466">
        <v>60</v>
      </c>
      <c r="I274" s="97" t="s">
        <v>3157</v>
      </c>
      <c r="J274" s="97" t="s">
        <v>3195</v>
      </c>
      <c r="K274" s="442"/>
      <c r="L274" s="448">
        <v>4652.9759999999997</v>
      </c>
      <c r="M274" s="467" t="s">
        <v>3513</v>
      </c>
    </row>
    <row r="275" spans="1:13" ht="114.75" x14ac:dyDescent="0.2">
      <c r="A275" s="464">
        <v>266</v>
      </c>
      <c r="B275" s="441" t="s">
        <v>3154</v>
      </c>
      <c r="C275" s="429" t="s">
        <v>3155</v>
      </c>
      <c r="D275" s="97" t="s">
        <v>3351</v>
      </c>
      <c r="E275" s="97">
        <v>205255917</v>
      </c>
      <c r="F275" s="97" t="s">
        <v>3157</v>
      </c>
      <c r="G275" s="456" t="s">
        <v>3352</v>
      </c>
      <c r="H275" s="466">
        <v>24.64</v>
      </c>
      <c r="I275" s="97" t="s">
        <v>3157</v>
      </c>
      <c r="J275" s="97" t="s">
        <v>3195</v>
      </c>
      <c r="K275" s="442"/>
      <c r="L275" s="448">
        <v>1910.8221439999998</v>
      </c>
      <c r="M275" s="467" t="s">
        <v>3514</v>
      </c>
    </row>
    <row r="276" spans="1:13" ht="114.75" x14ac:dyDescent="0.2">
      <c r="A276" s="464">
        <v>267</v>
      </c>
      <c r="B276" s="441" t="s">
        <v>3154</v>
      </c>
      <c r="C276" s="429" t="s">
        <v>3155</v>
      </c>
      <c r="D276" s="97" t="s">
        <v>3351</v>
      </c>
      <c r="E276" s="97">
        <v>205255917</v>
      </c>
      <c r="F276" s="97" t="s">
        <v>3157</v>
      </c>
      <c r="G276" s="456" t="s">
        <v>3352</v>
      </c>
      <c r="H276" s="466">
        <v>40</v>
      </c>
      <c r="I276" s="97" t="s">
        <v>3157</v>
      </c>
      <c r="J276" s="97" t="s">
        <v>3195</v>
      </c>
      <c r="K276" s="442"/>
      <c r="L276" s="448">
        <v>3101.9840000000004</v>
      </c>
      <c r="M276" s="467" t="s">
        <v>3515</v>
      </c>
    </row>
    <row r="277" spans="1:13" ht="89.25" x14ac:dyDescent="0.2">
      <c r="A277" s="464">
        <v>268</v>
      </c>
      <c r="B277" s="441" t="s">
        <v>3154</v>
      </c>
      <c r="C277" s="429" t="s">
        <v>3155</v>
      </c>
      <c r="D277" s="97" t="s">
        <v>3351</v>
      </c>
      <c r="E277" s="97">
        <v>205255917</v>
      </c>
      <c r="F277" s="97" t="s">
        <v>3157</v>
      </c>
      <c r="G277" s="456" t="s">
        <v>3352</v>
      </c>
      <c r="H277" s="466">
        <v>49.28</v>
      </c>
      <c r="I277" s="97" t="s">
        <v>3157</v>
      </c>
      <c r="J277" s="97" t="s">
        <v>3195</v>
      </c>
      <c r="K277" s="442"/>
      <c r="L277" s="448">
        <v>3821.6442879999995</v>
      </c>
      <c r="M277" s="467" t="s">
        <v>3516</v>
      </c>
    </row>
    <row r="278" spans="1:13" ht="102" x14ac:dyDescent="0.2">
      <c r="A278" s="464">
        <v>269</v>
      </c>
      <c r="B278" s="441" t="s">
        <v>3154</v>
      </c>
      <c r="C278" s="429" t="s">
        <v>3155</v>
      </c>
      <c r="D278" s="97" t="s">
        <v>3351</v>
      </c>
      <c r="E278" s="97">
        <v>205255917</v>
      </c>
      <c r="F278" s="97" t="s">
        <v>3157</v>
      </c>
      <c r="G278" s="456" t="s">
        <v>3352</v>
      </c>
      <c r="H278" s="466">
        <v>64</v>
      </c>
      <c r="I278" s="97" t="s">
        <v>3157</v>
      </c>
      <c r="J278" s="97" t="s">
        <v>3195</v>
      </c>
      <c r="K278" s="442"/>
      <c r="L278" s="448">
        <v>4963.174399999999</v>
      </c>
      <c r="M278" s="467" t="s">
        <v>3517</v>
      </c>
    </row>
    <row r="279" spans="1:13" ht="102" x14ac:dyDescent="0.2">
      <c r="A279" s="464">
        <v>270</v>
      </c>
      <c r="B279" s="441" t="s">
        <v>3154</v>
      </c>
      <c r="C279" s="429" t="s">
        <v>3155</v>
      </c>
      <c r="D279" s="97" t="s">
        <v>3351</v>
      </c>
      <c r="E279" s="97">
        <v>205255917</v>
      </c>
      <c r="F279" s="97" t="s">
        <v>3157</v>
      </c>
      <c r="G279" s="456" t="s">
        <v>3352</v>
      </c>
      <c r="H279" s="466">
        <v>32.479999999999997</v>
      </c>
      <c r="I279" s="97" t="s">
        <v>3157</v>
      </c>
      <c r="J279" s="97" t="s">
        <v>3195</v>
      </c>
      <c r="K279" s="442"/>
      <c r="L279" s="448">
        <v>2518.8110079999997</v>
      </c>
      <c r="M279" s="467" t="s">
        <v>3518</v>
      </c>
    </row>
    <row r="280" spans="1:13" ht="51" x14ac:dyDescent="0.2">
      <c r="A280" s="464">
        <v>271</v>
      </c>
      <c r="B280" s="441" t="s">
        <v>3154</v>
      </c>
      <c r="C280" s="429" t="s">
        <v>3155</v>
      </c>
      <c r="D280" s="97" t="s">
        <v>3351</v>
      </c>
      <c r="E280" s="97">
        <v>205255917</v>
      </c>
      <c r="F280" s="97" t="s">
        <v>3157</v>
      </c>
      <c r="G280" s="456" t="s">
        <v>3352</v>
      </c>
      <c r="H280" s="466">
        <v>54</v>
      </c>
      <c r="I280" s="97" t="s">
        <v>3157</v>
      </c>
      <c r="J280" s="97" t="s">
        <v>3195</v>
      </c>
      <c r="K280" s="442"/>
      <c r="L280" s="448">
        <v>4187.6783999999998</v>
      </c>
      <c r="M280" s="467" t="s">
        <v>3519</v>
      </c>
    </row>
    <row r="281" spans="1:13" ht="89.25" x14ac:dyDescent="0.2">
      <c r="A281" s="464">
        <v>272</v>
      </c>
      <c r="B281" s="441" t="s">
        <v>3154</v>
      </c>
      <c r="C281" s="429" t="s">
        <v>3155</v>
      </c>
      <c r="D281" s="97" t="s">
        <v>3351</v>
      </c>
      <c r="E281" s="97">
        <v>205255917</v>
      </c>
      <c r="F281" s="97" t="s">
        <v>3157</v>
      </c>
      <c r="G281" s="456" t="s">
        <v>3352</v>
      </c>
      <c r="H281" s="466">
        <v>99.679999999999993</v>
      </c>
      <c r="I281" s="97" t="s">
        <v>3157</v>
      </c>
      <c r="J281" s="97" t="s">
        <v>3195</v>
      </c>
      <c r="K281" s="442"/>
      <c r="L281" s="448">
        <v>7730.1441279999981</v>
      </c>
      <c r="M281" s="467" t="s">
        <v>3520</v>
      </c>
    </row>
    <row r="282" spans="1:13" ht="153" x14ac:dyDescent="0.2">
      <c r="A282" s="464">
        <v>273</v>
      </c>
      <c r="B282" s="441" t="s">
        <v>3154</v>
      </c>
      <c r="C282" s="429" t="s">
        <v>3155</v>
      </c>
      <c r="D282" s="97" t="s">
        <v>3351</v>
      </c>
      <c r="E282" s="97">
        <v>205255917</v>
      </c>
      <c r="F282" s="97" t="s">
        <v>3157</v>
      </c>
      <c r="G282" s="456" t="s">
        <v>3352</v>
      </c>
      <c r="H282" s="466">
        <v>16.239999999999998</v>
      </c>
      <c r="I282" s="97" t="s">
        <v>3157</v>
      </c>
      <c r="J282" s="97" t="s">
        <v>3195</v>
      </c>
      <c r="K282" s="442"/>
      <c r="L282" s="448">
        <v>1259.4055039999998</v>
      </c>
      <c r="M282" s="467" t="s">
        <v>3521</v>
      </c>
    </row>
    <row r="283" spans="1:13" ht="89.25" x14ac:dyDescent="0.2">
      <c r="A283" s="464">
        <v>274</v>
      </c>
      <c r="B283" s="441" t="s">
        <v>3154</v>
      </c>
      <c r="C283" s="429" t="s">
        <v>3155</v>
      </c>
      <c r="D283" s="97" t="s">
        <v>3351</v>
      </c>
      <c r="E283" s="97">
        <v>205255917</v>
      </c>
      <c r="F283" s="97" t="s">
        <v>3157</v>
      </c>
      <c r="G283" s="456" t="s">
        <v>3352</v>
      </c>
      <c r="H283" s="466">
        <v>32.479999999999997</v>
      </c>
      <c r="I283" s="97" t="s">
        <v>3157</v>
      </c>
      <c r="J283" s="97" t="s">
        <v>3195</v>
      </c>
      <c r="K283" s="442"/>
      <c r="L283" s="448">
        <v>2518.8110079999997</v>
      </c>
      <c r="M283" s="467" t="s">
        <v>3522</v>
      </c>
    </row>
    <row r="284" spans="1:13" ht="114.75" x14ac:dyDescent="0.2">
      <c r="A284" s="464">
        <v>275</v>
      </c>
      <c r="B284" s="441" t="s">
        <v>3154</v>
      </c>
      <c r="C284" s="429" t="s">
        <v>3155</v>
      </c>
      <c r="D284" s="97" t="s">
        <v>3351</v>
      </c>
      <c r="E284" s="97">
        <v>205255917</v>
      </c>
      <c r="F284" s="97" t="s">
        <v>3157</v>
      </c>
      <c r="G284" s="456" t="s">
        <v>3352</v>
      </c>
      <c r="H284" s="466">
        <v>32.479999999999997</v>
      </c>
      <c r="I284" s="97" t="s">
        <v>3157</v>
      </c>
      <c r="J284" s="97" t="s">
        <v>3195</v>
      </c>
      <c r="K284" s="442"/>
      <c r="L284" s="448">
        <v>2518.8110079999997</v>
      </c>
      <c r="M284" s="467" t="s">
        <v>3523</v>
      </c>
    </row>
    <row r="285" spans="1:13" ht="89.25" x14ac:dyDescent="0.2">
      <c r="A285" s="464">
        <v>276</v>
      </c>
      <c r="B285" s="441" t="s">
        <v>3154</v>
      </c>
      <c r="C285" s="429" t="s">
        <v>3155</v>
      </c>
      <c r="D285" s="97" t="s">
        <v>3351</v>
      </c>
      <c r="E285" s="97">
        <v>205255917</v>
      </c>
      <c r="F285" s="97" t="s">
        <v>3157</v>
      </c>
      <c r="G285" s="456" t="s">
        <v>3352</v>
      </c>
      <c r="H285" s="466">
        <v>32.479999999999997</v>
      </c>
      <c r="I285" s="97" t="s">
        <v>3157</v>
      </c>
      <c r="J285" s="97" t="s">
        <v>3195</v>
      </c>
      <c r="K285" s="442"/>
      <c r="L285" s="448">
        <v>2518.8110079999997</v>
      </c>
      <c r="M285" s="467" t="s">
        <v>3522</v>
      </c>
    </row>
    <row r="286" spans="1:13" ht="76.5" x14ac:dyDescent="0.2">
      <c r="A286" s="464">
        <v>277</v>
      </c>
      <c r="B286" s="441" t="s">
        <v>3154</v>
      </c>
      <c r="C286" s="429" t="s">
        <v>3155</v>
      </c>
      <c r="D286" s="97" t="s">
        <v>3351</v>
      </c>
      <c r="E286" s="97">
        <v>205255917</v>
      </c>
      <c r="F286" s="97" t="s">
        <v>3157</v>
      </c>
      <c r="G286" s="456" t="s">
        <v>3352</v>
      </c>
      <c r="H286" s="466">
        <v>36</v>
      </c>
      <c r="I286" s="97" t="s">
        <v>3157</v>
      </c>
      <c r="J286" s="97" t="s">
        <v>3195</v>
      </c>
      <c r="K286" s="442"/>
      <c r="L286" s="448">
        <v>2791.7855999999997</v>
      </c>
      <c r="M286" s="467" t="s">
        <v>3524</v>
      </c>
    </row>
    <row r="287" spans="1:13" ht="153" x14ac:dyDescent="0.2">
      <c r="A287" s="464">
        <v>278</v>
      </c>
      <c r="B287" s="441" t="s">
        <v>3154</v>
      </c>
      <c r="C287" s="429" t="s">
        <v>3155</v>
      </c>
      <c r="D287" s="97" t="s">
        <v>3351</v>
      </c>
      <c r="E287" s="97">
        <v>205255917</v>
      </c>
      <c r="F287" s="97" t="s">
        <v>3157</v>
      </c>
      <c r="G287" s="456" t="s">
        <v>3352</v>
      </c>
      <c r="H287" s="466">
        <v>10.526</v>
      </c>
      <c r="I287" s="97" t="s">
        <v>3157</v>
      </c>
      <c r="J287" s="97" t="s">
        <v>3195</v>
      </c>
      <c r="K287" s="442"/>
      <c r="L287" s="448">
        <v>816.28708959999994</v>
      </c>
      <c r="M287" s="467" t="s">
        <v>3525</v>
      </c>
    </row>
    <row r="288" spans="1:13" ht="63.75" x14ac:dyDescent="0.2">
      <c r="A288" s="464">
        <v>279</v>
      </c>
      <c r="B288" s="441" t="s">
        <v>3154</v>
      </c>
      <c r="C288" s="429" t="s">
        <v>3155</v>
      </c>
      <c r="D288" s="97" t="s">
        <v>3351</v>
      </c>
      <c r="E288" s="97">
        <v>205255917</v>
      </c>
      <c r="F288" s="97" t="s">
        <v>3157</v>
      </c>
      <c r="G288" s="456" t="s">
        <v>3352</v>
      </c>
      <c r="H288" s="466">
        <v>16.239999999999998</v>
      </c>
      <c r="I288" s="97" t="s">
        <v>3157</v>
      </c>
      <c r="J288" s="97" t="s">
        <v>3195</v>
      </c>
      <c r="K288" s="442"/>
      <c r="L288" s="448">
        <v>1259.4055039999998</v>
      </c>
      <c r="M288" s="467" t="s">
        <v>3526</v>
      </c>
    </row>
    <row r="289" spans="1:13" ht="51" x14ac:dyDescent="0.2">
      <c r="A289" s="464">
        <v>280</v>
      </c>
      <c r="B289" s="441" t="s">
        <v>3154</v>
      </c>
      <c r="C289" s="429" t="s">
        <v>3155</v>
      </c>
      <c r="D289" s="97" t="s">
        <v>3351</v>
      </c>
      <c r="E289" s="97">
        <v>205255917</v>
      </c>
      <c r="F289" s="97" t="s">
        <v>3157</v>
      </c>
      <c r="G289" s="456" t="s">
        <v>3352</v>
      </c>
      <c r="H289" s="466">
        <v>16.239999999999998</v>
      </c>
      <c r="I289" s="97" t="s">
        <v>3157</v>
      </c>
      <c r="J289" s="97" t="s">
        <v>3195</v>
      </c>
      <c r="K289" s="442"/>
      <c r="L289" s="448">
        <v>1259.4055039999998</v>
      </c>
      <c r="M289" s="467" t="s">
        <v>3527</v>
      </c>
    </row>
    <row r="290" spans="1:13" ht="76.5" x14ac:dyDescent="0.2">
      <c r="A290" s="464">
        <v>281</v>
      </c>
      <c r="B290" s="441" t="s">
        <v>3154</v>
      </c>
      <c r="C290" s="429" t="s">
        <v>3155</v>
      </c>
      <c r="D290" s="97" t="s">
        <v>3351</v>
      </c>
      <c r="E290" s="97">
        <v>205255917</v>
      </c>
      <c r="F290" s="97" t="s">
        <v>3157</v>
      </c>
      <c r="G290" s="456" t="s">
        <v>3352</v>
      </c>
      <c r="H290" s="466">
        <v>128</v>
      </c>
      <c r="I290" s="97" t="s">
        <v>3157</v>
      </c>
      <c r="J290" s="97" t="s">
        <v>3195</v>
      </c>
      <c r="K290" s="442"/>
      <c r="L290" s="448">
        <v>9926.3487999999979</v>
      </c>
      <c r="M290" s="467" t="s">
        <v>3528</v>
      </c>
    </row>
    <row r="291" spans="1:13" ht="63.75" x14ac:dyDescent="0.2">
      <c r="A291" s="464">
        <v>282</v>
      </c>
      <c r="B291" s="441" t="s">
        <v>3154</v>
      </c>
      <c r="C291" s="429" t="s">
        <v>3155</v>
      </c>
      <c r="D291" s="97" t="s">
        <v>3351</v>
      </c>
      <c r="E291" s="97">
        <v>205255917</v>
      </c>
      <c r="F291" s="97" t="s">
        <v>3157</v>
      </c>
      <c r="G291" s="456" t="s">
        <v>3352</v>
      </c>
      <c r="H291" s="466">
        <v>32</v>
      </c>
      <c r="I291" s="97" t="s">
        <v>3157</v>
      </c>
      <c r="J291" s="97" t="s">
        <v>3195</v>
      </c>
      <c r="K291" s="442"/>
      <c r="L291" s="448">
        <v>2481.5871999999995</v>
      </c>
      <c r="M291" s="467" t="s">
        <v>3529</v>
      </c>
    </row>
    <row r="292" spans="1:13" ht="63.75" x14ac:dyDescent="0.2">
      <c r="A292" s="464">
        <v>283</v>
      </c>
      <c r="B292" s="441" t="s">
        <v>3154</v>
      </c>
      <c r="C292" s="429" t="s">
        <v>3155</v>
      </c>
      <c r="D292" s="97" t="s">
        <v>3351</v>
      </c>
      <c r="E292" s="97">
        <v>205255917</v>
      </c>
      <c r="F292" s="97" t="s">
        <v>3157</v>
      </c>
      <c r="G292" s="456" t="s">
        <v>3352</v>
      </c>
      <c r="H292" s="466">
        <v>24.0625</v>
      </c>
      <c r="I292" s="97" t="s">
        <v>3157</v>
      </c>
      <c r="J292" s="97" t="s">
        <v>3195</v>
      </c>
      <c r="K292" s="442"/>
      <c r="L292" s="448">
        <v>1866.0372499999999</v>
      </c>
      <c r="M292" s="467" t="s">
        <v>3530</v>
      </c>
    </row>
    <row r="293" spans="1:13" ht="102" x14ac:dyDescent="0.2">
      <c r="A293" s="464">
        <v>284</v>
      </c>
      <c r="B293" s="441" t="s">
        <v>3154</v>
      </c>
      <c r="C293" s="429" t="s">
        <v>3155</v>
      </c>
      <c r="D293" s="97" t="s">
        <v>3351</v>
      </c>
      <c r="E293" s="97">
        <v>205255917</v>
      </c>
      <c r="F293" s="97" t="s">
        <v>3157</v>
      </c>
      <c r="G293" s="456" t="s">
        <v>3352</v>
      </c>
      <c r="H293" s="466">
        <v>36</v>
      </c>
      <c r="I293" s="97" t="s">
        <v>3157</v>
      </c>
      <c r="J293" s="97" t="s">
        <v>3195</v>
      </c>
      <c r="K293" s="442"/>
      <c r="L293" s="448">
        <v>2791.7855999999997</v>
      </c>
      <c r="M293" s="467" t="s">
        <v>3531</v>
      </c>
    </row>
    <row r="294" spans="1:13" ht="89.25" x14ac:dyDescent="0.2">
      <c r="A294" s="464">
        <v>285</v>
      </c>
      <c r="B294" s="441" t="s">
        <v>3154</v>
      </c>
      <c r="C294" s="429" t="s">
        <v>3155</v>
      </c>
      <c r="D294" s="97" t="s">
        <v>3351</v>
      </c>
      <c r="E294" s="97">
        <v>205255917</v>
      </c>
      <c r="F294" s="97" t="s">
        <v>3157</v>
      </c>
      <c r="G294" s="456" t="s">
        <v>3352</v>
      </c>
      <c r="H294" s="466">
        <v>24.64</v>
      </c>
      <c r="I294" s="97" t="s">
        <v>3157</v>
      </c>
      <c r="J294" s="97" t="s">
        <v>3195</v>
      </c>
      <c r="K294" s="442"/>
      <c r="L294" s="448">
        <v>1910.8221439999998</v>
      </c>
      <c r="M294" s="467" t="s">
        <v>3532</v>
      </c>
    </row>
    <row r="295" spans="1:13" ht="76.5" x14ac:dyDescent="0.2">
      <c r="A295" s="464">
        <v>286</v>
      </c>
      <c r="B295" s="441" t="s">
        <v>3154</v>
      </c>
      <c r="C295" s="429" t="s">
        <v>3155</v>
      </c>
      <c r="D295" s="97" t="s">
        <v>3351</v>
      </c>
      <c r="E295" s="97">
        <v>205255917</v>
      </c>
      <c r="F295" s="97" t="s">
        <v>3157</v>
      </c>
      <c r="G295" s="456" t="s">
        <v>3352</v>
      </c>
      <c r="H295" s="466">
        <v>36</v>
      </c>
      <c r="I295" s="97" t="s">
        <v>3157</v>
      </c>
      <c r="J295" s="97" t="s">
        <v>3195</v>
      </c>
      <c r="K295" s="442"/>
      <c r="L295" s="448">
        <v>2791.7855999999997</v>
      </c>
      <c r="M295" s="467" t="s">
        <v>3533</v>
      </c>
    </row>
    <row r="296" spans="1:13" ht="89.25" x14ac:dyDescent="0.2">
      <c r="A296" s="464">
        <v>287</v>
      </c>
      <c r="B296" s="441" t="s">
        <v>3154</v>
      </c>
      <c r="C296" s="429" t="s">
        <v>3155</v>
      </c>
      <c r="D296" s="97" t="s">
        <v>3351</v>
      </c>
      <c r="E296" s="97">
        <v>205255917</v>
      </c>
      <c r="F296" s="97" t="s">
        <v>3157</v>
      </c>
      <c r="G296" s="456" t="s">
        <v>3352</v>
      </c>
      <c r="H296" s="466">
        <v>32.479999999999997</v>
      </c>
      <c r="I296" s="97" t="s">
        <v>3157</v>
      </c>
      <c r="J296" s="97" t="s">
        <v>3195</v>
      </c>
      <c r="K296" s="442"/>
      <c r="L296" s="448">
        <v>2518.8110079999997</v>
      </c>
      <c r="M296" s="467" t="s">
        <v>3534</v>
      </c>
    </row>
    <row r="297" spans="1:13" ht="63.75" x14ac:dyDescent="0.2">
      <c r="A297" s="464">
        <v>288</v>
      </c>
      <c r="B297" s="441" t="s">
        <v>3154</v>
      </c>
      <c r="C297" s="429" t="s">
        <v>3155</v>
      </c>
      <c r="D297" s="97" t="s">
        <v>3351</v>
      </c>
      <c r="E297" s="97">
        <v>205255917</v>
      </c>
      <c r="F297" s="97" t="s">
        <v>3157</v>
      </c>
      <c r="G297" s="456" t="s">
        <v>3352</v>
      </c>
      <c r="H297" s="466">
        <v>64</v>
      </c>
      <c r="I297" s="97" t="s">
        <v>3157</v>
      </c>
      <c r="J297" s="97" t="s">
        <v>3195</v>
      </c>
      <c r="K297" s="442"/>
      <c r="L297" s="448">
        <v>4963.174399999999</v>
      </c>
      <c r="M297" s="467" t="s">
        <v>3535</v>
      </c>
    </row>
    <row r="298" spans="1:13" ht="89.25" x14ac:dyDescent="0.2">
      <c r="A298" s="464">
        <v>289</v>
      </c>
      <c r="B298" s="441" t="s">
        <v>3154</v>
      </c>
      <c r="C298" s="429" t="s">
        <v>3155</v>
      </c>
      <c r="D298" s="97" t="s">
        <v>3351</v>
      </c>
      <c r="E298" s="97">
        <v>205255917</v>
      </c>
      <c r="F298" s="97" t="s">
        <v>3157</v>
      </c>
      <c r="G298" s="456" t="s">
        <v>3352</v>
      </c>
      <c r="H298" s="466">
        <v>72</v>
      </c>
      <c r="I298" s="97" t="s">
        <v>3157</v>
      </c>
      <c r="J298" s="97" t="s">
        <v>3195</v>
      </c>
      <c r="K298" s="442"/>
      <c r="L298" s="448">
        <v>5583.5711999999994</v>
      </c>
      <c r="M298" s="467" t="s">
        <v>3536</v>
      </c>
    </row>
    <row r="299" spans="1:13" ht="76.5" x14ac:dyDescent="0.2">
      <c r="A299" s="464">
        <v>290</v>
      </c>
      <c r="B299" s="441" t="s">
        <v>3154</v>
      </c>
      <c r="C299" s="429" t="s">
        <v>3155</v>
      </c>
      <c r="D299" s="97" t="s">
        <v>3351</v>
      </c>
      <c r="E299" s="97">
        <v>205255917</v>
      </c>
      <c r="F299" s="97" t="s">
        <v>3157</v>
      </c>
      <c r="G299" s="445" t="s">
        <v>3352</v>
      </c>
      <c r="H299" s="446">
        <v>4.625</v>
      </c>
      <c r="I299" s="97" t="s">
        <v>3157</v>
      </c>
      <c r="J299" s="97" t="s">
        <v>3195</v>
      </c>
      <c r="K299" s="442"/>
      <c r="L299" s="448">
        <v>318.60000000000002</v>
      </c>
      <c r="M299" s="467" t="s">
        <v>3537</v>
      </c>
    </row>
    <row r="300" spans="1:13" ht="76.5" x14ac:dyDescent="0.2">
      <c r="A300" s="464">
        <v>291</v>
      </c>
      <c r="B300" s="441" t="s">
        <v>3154</v>
      </c>
      <c r="C300" s="429" t="s">
        <v>3155</v>
      </c>
      <c r="D300" s="97" t="s">
        <v>3351</v>
      </c>
      <c r="E300" s="97">
        <v>205255917</v>
      </c>
      <c r="F300" s="97" t="s">
        <v>3157</v>
      </c>
      <c r="G300" s="445" t="s">
        <v>3352</v>
      </c>
      <c r="H300" s="446">
        <v>4.625</v>
      </c>
      <c r="I300" s="97" t="s">
        <v>3157</v>
      </c>
      <c r="J300" s="97" t="s">
        <v>3195</v>
      </c>
      <c r="K300" s="442"/>
      <c r="L300" s="448">
        <v>318.60000000000002</v>
      </c>
      <c r="M300" s="467" t="s">
        <v>3538</v>
      </c>
    </row>
    <row r="301" spans="1:13" ht="75" x14ac:dyDescent="0.2">
      <c r="A301" s="464">
        <v>292</v>
      </c>
      <c r="B301" s="441" t="s">
        <v>3539</v>
      </c>
      <c r="C301" s="429" t="s">
        <v>3155</v>
      </c>
      <c r="D301" s="97" t="s">
        <v>3351</v>
      </c>
      <c r="E301" s="97">
        <v>205255917</v>
      </c>
      <c r="F301" s="97" t="s">
        <v>3157</v>
      </c>
      <c r="G301" s="444" t="s">
        <v>3539</v>
      </c>
      <c r="H301" s="97">
        <v>54</v>
      </c>
      <c r="I301" s="97" t="s">
        <v>3157</v>
      </c>
      <c r="J301" s="97" t="s">
        <v>3195</v>
      </c>
      <c r="K301" s="442"/>
      <c r="L301" s="442">
        <v>987.66</v>
      </c>
      <c r="M301" s="97" t="s">
        <v>3540</v>
      </c>
    </row>
    <row r="302" spans="1:13" ht="105" x14ac:dyDescent="0.2">
      <c r="A302" s="464">
        <v>293</v>
      </c>
      <c r="B302" s="441" t="s">
        <v>3539</v>
      </c>
      <c r="C302" s="429" t="s">
        <v>3155</v>
      </c>
      <c r="D302" s="97" t="s">
        <v>3351</v>
      </c>
      <c r="E302" s="97">
        <v>205255917</v>
      </c>
      <c r="F302" s="97" t="s">
        <v>3157</v>
      </c>
      <c r="G302" s="444" t="s">
        <v>3539</v>
      </c>
      <c r="H302" s="97">
        <v>64</v>
      </c>
      <c r="I302" s="97" t="s">
        <v>3157</v>
      </c>
      <c r="J302" s="97" t="s">
        <v>3195</v>
      </c>
      <c r="K302" s="442"/>
      <c r="L302" s="442">
        <v>1170.56</v>
      </c>
      <c r="M302" s="97" t="s">
        <v>3541</v>
      </c>
    </row>
    <row r="303" spans="1:13" ht="120" x14ac:dyDescent="0.2">
      <c r="A303" s="464">
        <v>294</v>
      </c>
      <c r="B303" s="441" t="s">
        <v>3539</v>
      </c>
      <c r="C303" s="429" t="s">
        <v>3155</v>
      </c>
      <c r="D303" s="97" t="s">
        <v>3351</v>
      </c>
      <c r="E303" s="97">
        <v>205255917</v>
      </c>
      <c r="F303" s="97" t="s">
        <v>3157</v>
      </c>
      <c r="G303" s="444" t="s">
        <v>3539</v>
      </c>
      <c r="H303" s="97">
        <v>18</v>
      </c>
      <c r="I303" s="97" t="s">
        <v>3157</v>
      </c>
      <c r="J303" s="97" t="s">
        <v>3195</v>
      </c>
      <c r="K303" s="442"/>
      <c r="L303" s="442">
        <v>790.12</v>
      </c>
      <c r="M303" s="97" t="s">
        <v>3542</v>
      </c>
    </row>
    <row r="304" spans="1:13" ht="120" x14ac:dyDescent="0.2">
      <c r="A304" s="464">
        <v>295</v>
      </c>
      <c r="B304" s="441" t="s">
        <v>3539</v>
      </c>
      <c r="C304" s="429" t="s">
        <v>3155</v>
      </c>
      <c r="D304" s="97" t="s">
        <v>3351</v>
      </c>
      <c r="E304" s="97">
        <v>205255917</v>
      </c>
      <c r="F304" s="97" t="s">
        <v>3157</v>
      </c>
      <c r="G304" s="444" t="s">
        <v>3539</v>
      </c>
      <c r="H304" s="97">
        <v>60</v>
      </c>
      <c r="I304" s="97" t="s">
        <v>3157</v>
      </c>
      <c r="J304" s="97" t="s">
        <v>3195</v>
      </c>
      <c r="K304" s="442"/>
      <c r="L304" s="442">
        <v>2633.76</v>
      </c>
      <c r="M304" s="97" t="s">
        <v>3543</v>
      </c>
    </row>
    <row r="305" spans="1:13" ht="105" x14ac:dyDescent="0.2">
      <c r="A305" s="464">
        <v>296</v>
      </c>
      <c r="B305" s="441" t="s">
        <v>3539</v>
      </c>
      <c r="C305" s="429" t="s">
        <v>3155</v>
      </c>
      <c r="D305" s="97" t="s">
        <v>3351</v>
      </c>
      <c r="E305" s="97">
        <v>205255917</v>
      </c>
      <c r="F305" s="97" t="s">
        <v>3157</v>
      </c>
      <c r="G305" s="444" t="s">
        <v>3539</v>
      </c>
      <c r="H305" s="97">
        <v>36</v>
      </c>
      <c r="I305" s="97" t="s">
        <v>3157</v>
      </c>
      <c r="J305" s="97" t="s">
        <v>3195</v>
      </c>
      <c r="K305" s="442"/>
      <c r="L305" s="442">
        <v>1580.26</v>
      </c>
      <c r="M305" s="97" t="s">
        <v>3544</v>
      </c>
    </row>
    <row r="306" spans="1:13" ht="150" x14ac:dyDescent="0.2">
      <c r="A306" s="464">
        <v>297</v>
      </c>
      <c r="B306" s="441" t="s">
        <v>3154</v>
      </c>
      <c r="C306" s="429" t="s">
        <v>3155</v>
      </c>
      <c r="D306" s="97" t="s">
        <v>3351</v>
      </c>
      <c r="E306" s="97">
        <v>205255917</v>
      </c>
      <c r="F306" s="97" t="s">
        <v>3157</v>
      </c>
      <c r="G306" s="447" t="s">
        <v>3545</v>
      </c>
      <c r="H306" s="97">
        <v>19.75</v>
      </c>
      <c r="I306" s="97" t="s">
        <v>3157</v>
      </c>
      <c r="J306" s="97" t="s">
        <v>3195</v>
      </c>
      <c r="K306" s="442"/>
      <c r="L306" s="448">
        <v>867.39</v>
      </c>
      <c r="M306" s="449" t="s">
        <v>3546</v>
      </c>
    </row>
    <row r="307" spans="1:13" ht="165" x14ac:dyDescent="0.2">
      <c r="A307" s="464">
        <v>298</v>
      </c>
      <c r="B307" s="441" t="s">
        <v>3154</v>
      </c>
      <c r="C307" s="429" t="s">
        <v>3155</v>
      </c>
      <c r="D307" s="97" t="s">
        <v>3351</v>
      </c>
      <c r="E307" s="97">
        <v>205255917</v>
      </c>
      <c r="F307" s="97" t="s">
        <v>3157</v>
      </c>
      <c r="G307" s="447" t="s">
        <v>3545</v>
      </c>
      <c r="H307" s="97">
        <v>10.53</v>
      </c>
      <c r="I307" s="97" t="s">
        <v>3157</v>
      </c>
      <c r="J307" s="97" t="s">
        <v>3195</v>
      </c>
      <c r="K307" s="442"/>
      <c r="L307" s="448">
        <v>462.04929600000003</v>
      </c>
      <c r="M307" s="449" t="s">
        <v>3547</v>
      </c>
    </row>
    <row r="308" spans="1:13" ht="120" x14ac:dyDescent="0.2">
      <c r="A308" s="464">
        <v>299</v>
      </c>
      <c r="B308" s="441" t="s">
        <v>3154</v>
      </c>
      <c r="C308" s="429" t="s">
        <v>3155</v>
      </c>
      <c r="D308" s="97" t="s">
        <v>3351</v>
      </c>
      <c r="E308" s="97">
        <v>205255917</v>
      </c>
      <c r="F308" s="97" t="s">
        <v>3157</v>
      </c>
      <c r="G308" s="447" t="s">
        <v>3545</v>
      </c>
      <c r="H308" s="97">
        <v>16.239999999999998</v>
      </c>
      <c r="I308" s="97" t="s">
        <v>3157</v>
      </c>
      <c r="J308" s="97" t="s">
        <v>3195</v>
      </c>
      <c r="K308" s="442"/>
      <c r="L308" s="448">
        <v>712.87103999999999</v>
      </c>
      <c r="M308" s="449" t="s">
        <v>3548</v>
      </c>
    </row>
    <row r="309" spans="1:13" ht="120" x14ac:dyDescent="0.2">
      <c r="A309" s="464">
        <v>300</v>
      </c>
      <c r="B309" s="441" t="s">
        <v>3154</v>
      </c>
      <c r="C309" s="429" t="s">
        <v>3155</v>
      </c>
      <c r="D309" s="97" t="s">
        <v>3351</v>
      </c>
      <c r="E309" s="97">
        <v>205255917</v>
      </c>
      <c r="F309" s="97" t="s">
        <v>3157</v>
      </c>
      <c r="G309" s="447" t="s">
        <v>3545</v>
      </c>
      <c r="H309" s="97">
        <v>18</v>
      </c>
      <c r="I309" s="97" t="s">
        <v>3157</v>
      </c>
      <c r="J309" s="97" t="s">
        <v>3195</v>
      </c>
      <c r="K309" s="442"/>
      <c r="L309" s="448">
        <v>790.12800000000004</v>
      </c>
      <c r="M309" s="449" t="s">
        <v>3549</v>
      </c>
    </row>
    <row r="310" spans="1:13" ht="135" x14ac:dyDescent="0.2">
      <c r="A310" s="464">
        <v>301</v>
      </c>
      <c r="B310" s="441" t="s">
        <v>3154</v>
      </c>
      <c r="C310" s="429" t="s">
        <v>3155</v>
      </c>
      <c r="D310" s="97" t="s">
        <v>3351</v>
      </c>
      <c r="E310" s="97">
        <v>205255917</v>
      </c>
      <c r="F310" s="97" t="s">
        <v>3157</v>
      </c>
      <c r="G310" s="447" t="s">
        <v>3545</v>
      </c>
      <c r="H310" s="97">
        <v>36</v>
      </c>
      <c r="I310" s="97" t="s">
        <v>3157</v>
      </c>
      <c r="J310" s="97" t="s">
        <v>3195</v>
      </c>
      <c r="K310" s="442"/>
      <c r="L310" s="448">
        <v>1580.2560000000001</v>
      </c>
      <c r="M310" s="449" t="s">
        <v>3550</v>
      </c>
    </row>
    <row r="311" spans="1:13" ht="165" x14ac:dyDescent="0.2">
      <c r="A311" s="464">
        <v>302</v>
      </c>
      <c r="B311" s="441" t="s">
        <v>3154</v>
      </c>
      <c r="C311" s="429" t="s">
        <v>3155</v>
      </c>
      <c r="D311" s="97" t="s">
        <v>3351</v>
      </c>
      <c r="E311" s="97">
        <v>205255917</v>
      </c>
      <c r="F311" s="97" t="s">
        <v>3157</v>
      </c>
      <c r="G311" s="447" t="s">
        <v>3545</v>
      </c>
      <c r="H311" s="97">
        <v>18</v>
      </c>
      <c r="I311" s="97" t="s">
        <v>3157</v>
      </c>
      <c r="J311" s="97" t="s">
        <v>3195</v>
      </c>
      <c r="K311" s="442"/>
      <c r="L311" s="448">
        <v>791.08799999999997</v>
      </c>
      <c r="M311" s="449" t="s">
        <v>3551</v>
      </c>
    </row>
    <row r="312" spans="1:13" ht="150" x14ac:dyDescent="0.2">
      <c r="A312" s="464">
        <v>303</v>
      </c>
      <c r="B312" s="441" t="s">
        <v>3154</v>
      </c>
      <c r="C312" s="429" t="s">
        <v>3155</v>
      </c>
      <c r="D312" s="97" t="s">
        <v>3351</v>
      </c>
      <c r="E312" s="97">
        <v>205255917</v>
      </c>
      <c r="F312" s="97" t="s">
        <v>3157</v>
      </c>
      <c r="G312" s="447" t="s">
        <v>3552</v>
      </c>
      <c r="H312" s="97">
        <v>10.52</v>
      </c>
      <c r="I312" s="97" t="s">
        <v>3157</v>
      </c>
      <c r="J312" s="97" t="s">
        <v>3195</v>
      </c>
      <c r="K312" s="442"/>
      <c r="L312" s="448">
        <v>462.04929600000003</v>
      </c>
      <c r="M312" s="449" t="s">
        <v>3553</v>
      </c>
    </row>
    <row r="313" spans="1:13" ht="135" x14ac:dyDescent="0.2">
      <c r="A313" s="464">
        <v>304</v>
      </c>
      <c r="B313" s="441" t="s">
        <v>3154</v>
      </c>
      <c r="C313" s="429" t="s">
        <v>3155</v>
      </c>
      <c r="D313" s="97" t="s">
        <v>3351</v>
      </c>
      <c r="E313" s="97">
        <v>205255917</v>
      </c>
      <c r="F313" s="97" t="s">
        <v>3157</v>
      </c>
      <c r="G313" s="447" t="s">
        <v>3552</v>
      </c>
      <c r="H313" s="97">
        <v>16.239999999999998</v>
      </c>
      <c r="I313" s="97" t="s">
        <v>3157</v>
      </c>
      <c r="J313" s="97" t="s">
        <v>3195</v>
      </c>
      <c r="K313" s="442"/>
      <c r="L313" s="448">
        <v>712.87103999999999</v>
      </c>
      <c r="M313" s="449" t="s">
        <v>3554</v>
      </c>
    </row>
    <row r="314" spans="1:13" ht="135" x14ac:dyDescent="0.2">
      <c r="A314" s="464">
        <v>305</v>
      </c>
      <c r="B314" s="441" t="s">
        <v>3154</v>
      </c>
      <c r="C314" s="429" t="s">
        <v>3155</v>
      </c>
      <c r="D314" s="97" t="s">
        <v>3351</v>
      </c>
      <c r="E314" s="97">
        <v>205255917</v>
      </c>
      <c r="F314" s="97" t="s">
        <v>3157</v>
      </c>
      <c r="G314" s="447" t="s">
        <v>3552</v>
      </c>
      <c r="H314" s="97">
        <v>18</v>
      </c>
      <c r="I314" s="97" t="s">
        <v>3157</v>
      </c>
      <c r="J314" s="97" t="s">
        <v>3195</v>
      </c>
      <c r="K314" s="442"/>
      <c r="L314" s="448">
        <v>790.12800000000004</v>
      </c>
      <c r="M314" s="449" t="s">
        <v>3555</v>
      </c>
    </row>
    <row r="315" spans="1:13" ht="165" x14ac:dyDescent="0.2">
      <c r="A315" s="464">
        <v>306</v>
      </c>
      <c r="B315" s="441" t="s">
        <v>3154</v>
      </c>
      <c r="C315" s="429" t="s">
        <v>3155</v>
      </c>
      <c r="D315" s="97" t="s">
        <v>3351</v>
      </c>
      <c r="E315" s="97">
        <v>205255917</v>
      </c>
      <c r="F315" s="97" t="s">
        <v>3157</v>
      </c>
      <c r="G315" s="447" t="s">
        <v>3552</v>
      </c>
      <c r="H315" s="97">
        <v>40</v>
      </c>
      <c r="I315" s="97" t="s">
        <v>3157</v>
      </c>
      <c r="J315" s="97" t="s">
        <v>3195</v>
      </c>
      <c r="K315" s="442"/>
      <c r="L315" s="448">
        <v>1755.84</v>
      </c>
      <c r="M315" s="449" t="s">
        <v>3556</v>
      </c>
    </row>
    <row r="316" spans="1:13" ht="165" x14ac:dyDescent="0.2">
      <c r="A316" s="464">
        <v>307</v>
      </c>
      <c r="B316" s="441" t="s">
        <v>3154</v>
      </c>
      <c r="C316" s="429" t="s">
        <v>3155</v>
      </c>
      <c r="D316" s="97" t="s">
        <v>3351</v>
      </c>
      <c r="E316" s="97">
        <v>205255917</v>
      </c>
      <c r="F316" s="97" t="s">
        <v>3157</v>
      </c>
      <c r="G316" s="447" t="s">
        <v>3552</v>
      </c>
      <c r="H316" s="97">
        <v>32.479999999999997</v>
      </c>
      <c r="I316" s="97" t="s">
        <v>3157</v>
      </c>
      <c r="J316" s="97" t="s">
        <v>3195</v>
      </c>
      <c r="K316" s="442"/>
      <c r="L316" s="448">
        <v>1425.74208</v>
      </c>
      <c r="M316" s="449" t="s">
        <v>3557</v>
      </c>
    </row>
    <row r="317" spans="1:13" ht="135" x14ac:dyDescent="0.2">
      <c r="A317" s="464">
        <v>308</v>
      </c>
      <c r="B317" s="441" t="s">
        <v>3154</v>
      </c>
      <c r="C317" s="429" t="s">
        <v>3155</v>
      </c>
      <c r="D317" s="97" t="s">
        <v>3351</v>
      </c>
      <c r="E317" s="97">
        <v>205255917</v>
      </c>
      <c r="F317" s="97" t="s">
        <v>3157</v>
      </c>
      <c r="G317" s="447" t="s">
        <v>3552</v>
      </c>
      <c r="H317" s="97">
        <v>16.239999999999998</v>
      </c>
      <c r="I317" s="97" t="s">
        <v>3157</v>
      </c>
      <c r="J317" s="97" t="s">
        <v>3195</v>
      </c>
      <c r="K317" s="442"/>
      <c r="L317" s="448">
        <v>712.87103999999999</v>
      </c>
      <c r="M317" s="449" t="s">
        <v>3558</v>
      </c>
    </row>
    <row r="318" spans="1:13" ht="180" x14ac:dyDescent="0.2">
      <c r="A318" s="464">
        <v>309</v>
      </c>
      <c r="B318" s="441" t="s">
        <v>3154</v>
      </c>
      <c r="C318" s="429" t="s">
        <v>3155</v>
      </c>
      <c r="D318" s="97" t="s">
        <v>3351</v>
      </c>
      <c r="E318" s="97">
        <v>205255917</v>
      </c>
      <c r="F318" s="97" t="s">
        <v>3157</v>
      </c>
      <c r="G318" s="447" t="s">
        <v>3552</v>
      </c>
      <c r="H318" s="97">
        <v>16.239999999999998</v>
      </c>
      <c r="I318" s="97" t="s">
        <v>3157</v>
      </c>
      <c r="J318" s="97" t="s">
        <v>3195</v>
      </c>
      <c r="K318" s="442"/>
      <c r="L318" s="448">
        <v>712.87103999999999</v>
      </c>
      <c r="M318" s="449" t="s">
        <v>3559</v>
      </c>
    </row>
    <row r="319" spans="1:13" ht="105" x14ac:dyDescent="0.2">
      <c r="A319" s="464">
        <v>310</v>
      </c>
      <c r="B319" s="441" t="s">
        <v>3154</v>
      </c>
      <c r="C319" s="429" t="s">
        <v>3155</v>
      </c>
      <c r="D319" s="97" t="s">
        <v>3351</v>
      </c>
      <c r="E319" s="97">
        <v>205255917</v>
      </c>
      <c r="F319" s="97" t="s">
        <v>3157</v>
      </c>
      <c r="G319" s="447" t="s">
        <v>3552</v>
      </c>
      <c r="H319" s="97">
        <v>16.239999999999998</v>
      </c>
      <c r="I319" s="97" t="s">
        <v>3157</v>
      </c>
      <c r="J319" s="97" t="s">
        <v>3195</v>
      </c>
      <c r="K319" s="442"/>
      <c r="L319" s="448">
        <v>712.87103999999999</v>
      </c>
      <c r="M319" s="449" t="s">
        <v>3560</v>
      </c>
    </row>
    <row r="320" spans="1:13" ht="120" x14ac:dyDescent="0.2">
      <c r="A320" s="464">
        <v>311</v>
      </c>
      <c r="B320" s="441" t="s">
        <v>3154</v>
      </c>
      <c r="C320" s="429" t="s">
        <v>3155</v>
      </c>
      <c r="D320" s="97" t="s">
        <v>3351</v>
      </c>
      <c r="E320" s="97">
        <v>205255917</v>
      </c>
      <c r="F320" s="97" t="s">
        <v>3157</v>
      </c>
      <c r="G320" s="447" t="s">
        <v>3552</v>
      </c>
      <c r="H320" s="97">
        <v>36</v>
      </c>
      <c r="I320" s="97" t="s">
        <v>3157</v>
      </c>
      <c r="J320" s="97" t="s">
        <v>3195</v>
      </c>
      <c r="K320" s="442"/>
      <c r="L320" s="448">
        <v>790.12800000000004</v>
      </c>
      <c r="M320" s="449" t="s">
        <v>3561</v>
      </c>
    </row>
    <row r="321" spans="1:13" ht="135" x14ac:dyDescent="0.2">
      <c r="A321" s="464">
        <v>312</v>
      </c>
      <c r="B321" s="441" t="s">
        <v>3154</v>
      </c>
      <c r="C321" s="429" t="s">
        <v>3155</v>
      </c>
      <c r="D321" s="97" t="s">
        <v>3351</v>
      </c>
      <c r="E321" s="97">
        <v>205255917</v>
      </c>
      <c r="F321" s="97" t="s">
        <v>3157</v>
      </c>
      <c r="G321" s="447" t="s">
        <v>3552</v>
      </c>
      <c r="H321" s="97">
        <v>36</v>
      </c>
      <c r="I321" s="97" t="s">
        <v>3157</v>
      </c>
      <c r="J321" s="97" t="s">
        <v>3195</v>
      </c>
      <c r="K321" s="442"/>
      <c r="L321" s="448">
        <v>1580.2560000000001</v>
      </c>
      <c r="M321" s="449" t="s">
        <v>3562</v>
      </c>
    </row>
    <row r="322" spans="1:13" ht="120" x14ac:dyDescent="0.2">
      <c r="A322" s="464">
        <v>313</v>
      </c>
      <c r="B322" s="441" t="s">
        <v>3154</v>
      </c>
      <c r="C322" s="429" t="s">
        <v>3155</v>
      </c>
      <c r="D322" s="97" t="s">
        <v>3351</v>
      </c>
      <c r="E322" s="97">
        <v>205255917</v>
      </c>
      <c r="F322" s="97" t="s">
        <v>3157</v>
      </c>
      <c r="G322" s="447" t="s">
        <v>3552</v>
      </c>
      <c r="H322" s="97">
        <v>36</v>
      </c>
      <c r="I322" s="97" t="s">
        <v>3157</v>
      </c>
      <c r="J322" s="97" t="s">
        <v>3195</v>
      </c>
      <c r="K322" s="442"/>
      <c r="L322" s="448">
        <v>1580.2560000000001</v>
      </c>
      <c r="M322" s="449" t="s">
        <v>3563</v>
      </c>
    </row>
    <row r="323" spans="1:13" ht="105" x14ac:dyDescent="0.2">
      <c r="A323" s="464">
        <v>314</v>
      </c>
      <c r="B323" s="441" t="s">
        <v>3154</v>
      </c>
      <c r="C323" s="429" t="s">
        <v>3155</v>
      </c>
      <c r="D323" s="97" t="s">
        <v>3351</v>
      </c>
      <c r="E323" s="97">
        <v>205255917</v>
      </c>
      <c r="F323" s="97" t="s">
        <v>3157</v>
      </c>
      <c r="G323" s="447" t="s">
        <v>3552</v>
      </c>
      <c r="H323" s="97">
        <v>36</v>
      </c>
      <c r="I323" s="97" t="s">
        <v>3157</v>
      </c>
      <c r="J323" s="97" t="s">
        <v>3195</v>
      </c>
      <c r="K323" s="442"/>
      <c r="L323" s="448">
        <v>1580.2560000000001</v>
      </c>
      <c r="M323" s="449" t="s">
        <v>3564</v>
      </c>
    </row>
    <row r="324" spans="1:13" ht="105" x14ac:dyDescent="0.2">
      <c r="A324" s="464">
        <v>315</v>
      </c>
      <c r="B324" s="441" t="s">
        <v>3154</v>
      </c>
      <c r="C324" s="429" t="s">
        <v>3155</v>
      </c>
      <c r="D324" s="97" t="s">
        <v>3351</v>
      </c>
      <c r="E324" s="97">
        <v>205255917</v>
      </c>
      <c r="F324" s="97" t="s">
        <v>3157</v>
      </c>
      <c r="G324" s="447" t="s">
        <v>3552</v>
      </c>
      <c r="H324" s="97">
        <v>18</v>
      </c>
      <c r="I324" s="97" t="s">
        <v>3157</v>
      </c>
      <c r="J324" s="97" t="s">
        <v>3195</v>
      </c>
      <c r="K324" s="442"/>
      <c r="L324" s="448">
        <v>1580.2560000000001</v>
      </c>
      <c r="M324" s="449" t="s">
        <v>3565</v>
      </c>
    </row>
    <row r="325" spans="1:13" ht="150" x14ac:dyDescent="0.2">
      <c r="A325" s="464">
        <v>316</v>
      </c>
      <c r="B325" s="441" t="s">
        <v>3154</v>
      </c>
      <c r="C325" s="429" t="s">
        <v>3155</v>
      </c>
      <c r="D325" s="97" t="s">
        <v>3351</v>
      </c>
      <c r="E325" s="97">
        <v>205255917</v>
      </c>
      <c r="F325" s="97" t="s">
        <v>3157</v>
      </c>
      <c r="G325" s="447" t="s">
        <v>3552</v>
      </c>
      <c r="H325" s="97">
        <v>18</v>
      </c>
      <c r="I325" s="97" t="s">
        <v>3157</v>
      </c>
      <c r="J325" s="97" t="s">
        <v>3195</v>
      </c>
      <c r="K325" s="442"/>
      <c r="L325" s="448">
        <v>790.12800000000004</v>
      </c>
      <c r="M325" s="449" t="s">
        <v>3566</v>
      </c>
    </row>
    <row r="326" spans="1:13" ht="180" x14ac:dyDescent="0.2">
      <c r="A326" s="464">
        <v>317</v>
      </c>
      <c r="B326" s="441" t="s">
        <v>3154</v>
      </c>
      <c r="C326" s="429" t="s">
        <v>3155</v>
      </c>
      <c r="D326" s="97" t="s">
        <v>3351</v>
      </c>
      <c r="E326" s="97">
        <v>205255917</v>
      </c>
      <c r="F326" s="97" t="s">
        <v>3157</v>
      </c>
      <c r="G326" s="447" t="s">
        <v>3552</v>
      </c>
      <c r="H326" s="97">
        <v>18</v>
      </c>
      <c r="I326" s="97" t="s">
        <v>3157</v>
      </c>
      <c r="J326" s="97" t="s">
        <v>3195</v>
      </c>
      <c r="K326" s="442"/>
      <c r="L326" s="448">
        <v>790.12800000000004</v>
      </c>
      <c r="M326" s="449" t="s">
        <v>3567</v>
      </c>
    </row>
    <row r="327" spans="1:13" ht="165" x14ac:dyDescent="0.2">
      <c r="A327" s="464">
        <v>318</v>
      </c>
      <c r="B327" s="441" t="s">
        <v>3154</v>
      </c>
      <c r="C327" s="429" t="s">
        <v>3155</v>
      </c>
      <c r="D327" s="97" t="s">
        <v>3351</v>
      </c>
      <c r="E327" s="97">
        <v>205255917</v>
      </c>
      <c r="F327" s="97" t="s">
        <v>3157</v>
      </c>
      <c r="G327" s="447" t="s">
        <v>3552</v>
      </c>
      <c r="H327" s="97">
        <v>16.239999999999998</v>
      </c>
      <c r="I327" s="97" t="s">
        <v>3157</v>
      </c>
      <c r="J327" s="97" t="s">
        <v>3195</v>
      </c>
      <c r="K327" s="442"/>
      <c r="L327" s="448">
        <v>712.87103999999999</v>
      </c>
      <c r="M327" s="449" t="s">
        <v>3568</v>
      </c>
    </row>
    <row r="328" spans="1:13" ht="165" x14ac:dyDescent="0.2">
      <c r="A328" s="464">
        <v>319</v>
      </c>
      <c r="B328" s="441" t="s">
        <v>3154</v>
      </c>
      <c r="C328" s="429" t="s">
        <v>3155</v>
      </c>
      <c r="D328" s="97" t="s">
        <v>3351</v>
      </c>
      <c r="E328" s="97">
        <v>205255917</v>
      </c>
      <c r="F328" s="97" t="s">
        <v>3157</v>
      </c>
      <c r="G328" s="447" t="s">
        <v>3552</v>
      </c>
      <c r="H328" s="97">
        <v>18</v>
      </c>
      <c r="I328" s="97" t="s">
        <v>3157</v>
      </c>
      <c r="J328" s="97" t="s">
        <v>3195</v>
      </c>
      <c r="K328" s="442"/>
      <c r="L328" s="448">
        <v>790.12800000000004</v>
      </c>
      <c r="M328" s="449" t="s">
        <v>3569</v>
      </c>
    </row>
    <row r="329" spans="1:13" ht="135" x14ac:dyDescent="0.2">
      <c r="A329" s="464">
        <v>320</v>
      </c>
      <c r="B329" s="441" t="s">
        <v>3154</v>
      </c>
      <c r="C329" s="429" t="s">
        <v>3155</v>
      </c>
      <c r="D329" s="97" t="s">
        <v>3351</v>
      </c>
      <c r="E329" s="97">
        <v>205255917</v>
      </c>
      <c r="F329" s="97" t="s">
        <v>3157</v>
      </c>
      <c r="G329" s="447" t="s">
        <v>3552</v>
      </c>
      <c r="H329" s="97">
        <v>54</v>
      </c>
      <c r="I329" s="97" t="s">
        <v>3157</v>
      </c>
      <c r="J329" s="97" t="s">
        <v>3195</v>
      </c>
      <c r="K329" s="442"/>
      <c r="L329" s="448">
        <v>2370.384</v>
      </c>
      <c r="M329" s="449" t="s">
        <v>3570</v>
      </c>
    </row>
    <row r="330" spans="1:13" ht="180" x14ac:dyDescent="0.2">
      <c r="A330" s="464">
        <v>321</v>
      </c>
      <c r="B330" s="441" t="s">
        <v>3154</v>
      </c>
      <c r="C330" s="429" t="s">
        <v>3155</v>
      </c>
      <c r="D330" s="97" t="s">
        <v>3351</v>
      </c>
      <c r="E330" s="97">
        <v>205255917</v>
      </c>
      <c r="F330" s="97" t="s">
        <v>3157</v>
      </c>
      <c r="G330" s="447" t="s">
        <v>3552</v>
      </c>
      <c r="H330" s="97">
        <v>18</v>
      </c>
      <c r="I330" s="97" t="s">
        <v>3157</v>
      </c>
      <c r="J330" s="97" t="s">
        <v>3195</v>
      </c>
      <c r="K330" s="442"/>
      <c r="L330" s="448">
        <v>790.12800000000004</v>
      </c>
      <c r="M330" s="449" t="s">
        <v>3571</v>
      </c>
    </row>
    <row r="331" spans="1:13" ht="210" x14ac:dyDescent="0.2">
      <c r="A331" s="464">
        <v>322</v>
      </c>
      <c r="B331" s="441" t="s">
        <v>3154</v>
      </c>
      <c r="C331" s="429" t="s">
        <v>3155</v>
      </c>
      <c r="D331" s="97" t="s">
        <v>3351</v>
      </c>
      <c r="E331" s="97">
        <v>205255917</v>
      </c>
      <c r="F331" s="97" t="s">
        <v>3157</v>
      </c>
      <c r="G331" s="447" t="s">
        <v>3552</v>
      </c>
      <c r="H331" s="97">
        <v>33.82</v>
      </c>
      <c r="I331" s="97" t="s">
        <v>3157</v>
      </c>
      <c r="J331" s="97" t="s">
        <v>3195</v>
      </c>
      <c r="K331" s="442"/>
      <c r="L331" s="448">
        <v>1484.6724600000002</v>
      </c>
      <c r="M331" s="449" t="s">
        <v>3572</v>
      </c>
    </row>
    <row r="332" spans="1:13" ht="225" x14ac:dyDescent="0.2">
      <c r="A332" s="464">
        <v>323</v>
      </c>
      <c r="B332" s="441" t="s">
        <v>3154</v>
      </c>
      <c r="C332" s="429" t="s">
        <v>3155</v>
      </c>
      <c r="D332" s="97" t="s">
        <v>3351</v>
      </c>
      <c r="E332" s="97">
        <v>205255917</v>
      </c>
      <c r="F332" s="97" t="s">
        <v>3157</v>
      </c>
      <c r="G332" s="447" t="s">
        <v>3154</v>
      </c>
      <c r="H332" s="97">
        <v>36</v>
      </c>
      <c r="I332" s="97" t="s">
        <v>3157</v>
      </c>
      <c r="J332" s="97" t="s">
        <v>3195</v>
      </c>
      <c r="K332" s="442"/>
      <c r="L332" s="448">
        <v>1580.2560000000001</v>
      </c>
      <c r="M332" s="449" t="s">
        <v>3573</v>
      </c>
    </row>
    <row r="333" spans="1:13" ht="135" x14ac:dyDescent="0.2">
      <c r="A333" s="464">
        <v>324</v>
      </c>
      <c r="B333" s="441" t="s">
        <v>3154</v>
      </c>
      <c r="C333" s="429" t="s">
        <v>3155</v>
      </c>
      <c r="D333" s="97" t="s">
        <v>3351</v>
      </c>
      <c r="E333" s="97">
        <v>205255917</v>
      </c>
      <c r="F333" s="97" t="s">
        <v>3157</v>
      </c>
      <c r="G333" s="447" t="s">
        <v>3154</v>
      </c>
      <c r="H333" s="97">
        <v>64</v>
      </c>
      <c r="I333" s="97" t="s">
        <v>3157</v>
      </c>
      <c r="J333" s="97" t="s">
        <v>3195</v>
      </c>
      <c r="K333" s="442"/>
      <c r="L333" s="448">
        <v>2809.3440000000001</v>
      </c>
      <c r="M333" s="449" t="s">
        <v>3574</v>
      </c>
    </row>
    <row r="334" spans="1:13" ht="135" x14ac:dyDescent="0.2">
      <c r="A334" s="464">
        <v>325</v>
      </c>
      <c r="B334" s="441" t="s">
        <v>3154</v>
      </c>
      <c r="C334" s="429" t="s">
        <v>3155</v>
      </c>
      <c r="D334" s="97" t="s">
        <v>3351</v>
      </c>
      <c r="E334" s="97">
        <v>205255917</v>
      </c>
      <c r="F334" s="97" t="s">
        <v>3157</v>
      </c>
      <c r="G334" s="447" t="s">
        <v>3154</v>
      </c>
      <c r="H334" s="97">
        <v>18</v>
      </c>
      <c r="I334" s="97" t="s">
        <v>3157</v>
      </c>
      <c r="J334" s="97" t="s">
        <v>3195</v>
      </c>
      <c r="K334" s="442"/>
      <c r="L334" s="448">
        <v>790.12800000000004</v>
      </c>
      <c r="M334" s="449" t="s">
        <v>3575</v>
      </c>
    </row>
    <row r="335" spans="1:13" ht="150" x14ac:dyDescent="0.2">
      <c r="A335" s="464">
        <v>326</v>
      </c>
      <c r="B335" s="441" t="s">
        <v>3154</v>
      </c>
      <c r="C335" s="429" t="s">
        <v>3155</v>
      </c>
      <c r="D335" s="97" t="s">
        <v>3351</v>
      </c>
      <c r="E335" s="97">
        <v>205255917</v>
      </c>
      <c r="F335" s="97" t="s">
        <v>3157</v>
      </c>
      <c r="G335" s="447" t="s">
        <v>3154</v>
      </c>
      <c r="H335" s="97">
        <v>36</v>
      </c>
      <c r="I335" s="97" t="s">
        <v>3157</v>
      </c>
      <c r="J335" s="97" t="s">
        <v>3195</v>
      </c>
      <c r="K335" s="442"/>
      <c r="L335" s="448">
        <v>1580.2560000000001</v>
      </c>
      <c r="M335" s="449" t="s">
        <v>3576</v>
      </c>
    </row>
    <row r="336" spans="1:13" ht="150" x14ac:dyDescent="0.2">
      <c r="A336" s="464">
        <v>327</v>
      </c>
      <c r="B336" s="441" t="s">
        <v>3154</v>
      </c>
      <c r="C336" s="429" t="s">
        <v>3155</v>
      </c>
      <c r="D336" s="97" t="s">
        <v>3351</v>
      </c>
      <c r="E336" s="97">
        <v>205255917</v>
      </c>
      <c r="F336" s="97" t="s">
        <v>3157</v>
      </c>
      <c r="G336" s="447" t="s">
        <v>3154</v>
      </c>
      <c r="H336" s="97">
        <v>18</v>
      </c>
      <c r="I336" s="97" t="s">
        <v>3157</v>
      </c>
      <c r="J336" s="97" t="s">
        <v>3195</v>
      </c>
      <c r="K336" s="442"/>
      <c r="L336" s="448">
        <v>1580.2560000000001</v>
      </c>
      <c r="M336" s="449" t="s">
        <v>3577</v>
      </c>
    </row>
    <row r="337" spans="1:13" ht="135" x14ac:dyDescent="0.2">
      <c r="A337" s="464">
        <v>328</v>
      </c>
      <c r="B337" s="441" t="s">
        <v>3154</v>
      </c>
      <c r="C337" s="429" t="s">
        <v>3155</v>
      </c>
      <c r="D337" s="97" t="s">
        <v>3351</v>
      </c>
      <c r="E337" s="97">
        <v>205255917</v>
      </c>
      <c r="F337" s="97" t="s">
        <v>3157</v>
      </c>
      <c r="G337" s="447" t="s">
        <v>3154</v>
      </c>
      <c r="H337" s="97">
        <v>24</v>
      </c>
      <c r="I337" s="97" t="s">
        <v>3157</v>
      </c>
      <c r="J337" s="97" t="s">
        <v>3195</v>
      </c>
      <c r="K337" s="442"/>
      <c r="L337" s="448">
        <v>790.12800000000004</v>
      </c>
      <c r="M337" s="449" t="s">
        <v>3578</v>
      </c>
    </row>
    <row r="338" spans="1:13" ht="150" x14ac:dyDescent="0.2">
      <c r="A338" s="464">
        <v>329</v>
      </c>
      <c r="B338" s="441" t="s">
        <v>3154</v>
      </c>
      <c r="C338" s="429" t="s">
        <v>3155</v>
      </c>
      <c r="D338" s="97" t="s">
        <v>3351</v>
      </c>
      <c r="E338" s="97">
        <v>205255917</v>
      </c>
      <c r="F338" s="97" t="s">
        <v>3157</v>
      </c>
      <c r="G338" s="447" t="s">
        <v>3154</v>
      </c>
      <c r="H338" s="97">
        <v>36</v>
      </c>
      <c r="I338" s="97" t="s">
        <v>3157</v>
      </c>
      <c r="J338" s="97" t="s">
        <v>3195</v>
      </c>
      <c r="K338" s="442"/>
      <c r="L338" s="448">
        <v>1053.5039999999999</v>
      </c>
      <c r="M338" s="449" t="s">
        <v>3579</v>
      </c>
    </row>
    <row r="339" spans="1:13" ht="180" x14ac:dyDescent="0.2">
      <c r="A339" s="464">
        <v>330</v>
      </c>
      <c r="B339" s="441" t="s">
        <v>3154</v>
      </c>
      <c r="C339" s="429" t="s">
        <v>3155</v>
      </c>
      <c r="D339" s="97" t="s">
        <v>3351</v>
      </c>
      <c r="E339" s="97">
        <v>205255917</v>
      </c>
      <c r="F339" s="97" t="s">
        <v>3157</v>
      </c>
      <c r="G339" s="447" t="s">
        <v>3154</v>
      </c>
      <c r="H339" s="97">
        <v>36</v>
      </c>
      <c r="I339" s="97" t="s">
        <v>3157</v>
      </c>
      <c r="J339" s="97" t="s">
        <v>3195</v>
      </c>
      <c r="K339" s="442"/>
      <c r="L339" s="448">
        <v>1580.2560000000001</v>
      </c>
      <c r="M339" s="449" t="s">
        <v>3580</v>
      </c>
    </row>
    <row r="340" spans="1:13" ht="180" x14ac:dyDescent="0.2">
      <c r="A340" s="464">
        <v>331</v>
      </c>
      <c r="B340" s="441" t="s">
        <v>3154</v>
      </c>
      <c r="C340" s="429" t="s">
        <v>3155</v>
      </c>
      <c r="D340" s="97" t="s">
        <v>3351</v>
      </c>
      <c r="E340" s="97">
        <v>205255917</v>
      </c>
      <c r="F340" s="97" t="s">
        <v>3157</v>
      </c>
      <c r="G340" s="447" t="s">
        <v>3154</v>
      </c>
      <c r="H340" s="97">
        <v>36</v>
      </c>
      <c r="I340" s="97" t="s">
        <v>3157</v>
      </c>
      <c r="J340" s="97" t="s">
        <v>3195</v>
      </c>
      <c r="K340" s="442"/>
      <c r="L340" s="448">
        <v>1580.2560000000001</v>
      </c>
      <c r="M340" s="449" t="s">
        <v>3581</v>
      </c>
    </row>
    <row r="341" spans="1:13" ht="165" x14ac:dyDescent="0.2">
      <c r="A341" s="464">
        <v>332</v>
      </c>
      <c r="B341" s="441" t="s">
        <v>3154</v>
      </c>
      <c r="C341" s="429" t="s">
        <v>3155</v>
      </c>
      <c r="D341" s="97" t="s">
        <v>3351</v>
      </c>
      <c r="E341" s="97">
        <v>205255917</v>
      </c>
      <c r="F341" s="97" t="s">
        <v>3157</v>
      </c>
      <c r="G341" s="447" t="s">
        <v>3154</v>
      </c>
      <c r="H341" s="97">
        <v>36</v>
      </c>
      <c r="I341" s="97" t="s">
        <v>3157</v>
      </c>
      <c r="J341" s="97" t="s">
        <v>3195</v>
      </c>
      <c r="K341" s="442"/>
      <c r="L341" s="448">
        <v>3160.5120000000002</v>
      </c>
      <c r="M341" s="449" t="s">
        <v>3582</v>
      </c>
    </row>
    <row r="342" spans="1:13" ht="180" x14ac:dyDescent="0.2">
      <c r="A342" s="464">
        <v>333</v>
      </c>
      <c r="B342" s="441" t="s">
        <v>3154</v>
      </c>
      <c r="C342" s="429" t="s">
        <v>3155</v>
      </c>
      <c r="D342" s="97" t="s">
        <v>3351</v>
      </c>
      <c r="E342" s="97">
        <v>205255917</v>
      </c>
      <c r="F342" s="97" t="s">
        <v>3157</v>
      </c>
      <c r="G342" s="447" t="s">
        <v>3154</v>
      </c>
      <c r="H342" s="97">
        <v>36</v>
      </c>
      <c r="I342" s="97" t="s">
        <v>3157</v>
      </c>
      <c r="J342" s="97" t="s">
        <v>3195</v>
      </c>
      <c r="K342" s="442"/>
      <c r="L342" s="448">
        <v>1580.2560000000001</v>
      </c>
      <c r="M342" s="449" t="s">
        <v>3583</v>
      </c>
    </row>
    <row r="343" spans="1:13" ht="195" x14ac:dyDescent="0.2">
      <c r="A343" s="464">
        <v>334</v>
      </c>
      <c r="B343" s="441" t="s">
        <v>3154</v>
      </c>
      <c r="C343" s="429" t="s">
        <v>3155</v>
      </c>
      <c r="D343" s="97" t="s">
        <v>3351</v>
      </c>
      <c r="E343" s="97">
        <v>205255917</v>
      </c>
      <c r="F343" s="97" t="s">
        <v>3157</v>
      </c>
      <c r="G343" s="447" t="s">
        <v>3154</v>
      </c>
      <c r="H343" s="97">
        <v>36</v>
      </c>
      <c r="I343" s="97" t="s">
        <v>3157</v>
      </c>
      <c r="J343" s="97" t="s">
        <v>3195</v>
      </c>
      <c r="K343" s="442"/>
      <c r="L343" s="448">
        <v>1580.2560000000001</v>
      </c>
      <c r="M343" s="449" t="s">
        <v>3584</v>
      </c>
    </row>
    <row r="344" spans="1:13" ht="120" x14ac:dyDescent="0.2">
      <c r="A344" s="464">
        <v>335</v>
      </c>
      <c r="B344" s="441" t="s">
        <v>3154</v>
      </c>
      <c r="C344" s="429" t="s">
        <v>3155</v>
      </c>
      <c r="D344" s="97" t="s">
        <v>3351</v>
      </c>
      <c r="E344" s="97">
        <v>205255917</v>
      </c>
      <c r="F344" s="97" t="s">
        <v>3157</v>
      </c>
      <c r="G344" s="447" t="s">
        <v>3154</v>
      </c>
      <c r="H344" s="97">
        <v>18</v>
      </c>
      <c r="I344" s="97" t="s">
        <v>3157</v>
      </c>
      <c r="J344" s="97" t="s">
        <v>3195</v>
      </c>
      <c r="K344" s="442"/>
      <c r="L344" s="448">
        <v>790.12800000000004</v>
      </c>
      <c r="M344" s="449" t="s">
        <v>3585</v>
      </c>
    </row>
    <row r="345" spans="1:13" ht="210" x14ac:dyDescent="0.2">
      <c r="A345" s="464">
        <v>336</v>
      </c>
      <c r="B345" s="441" t="s">
        <v>3154</v>
      </c>
      <c r="C345" s="429" t="s">
        <v>3155</v>
      </c>
      <c r="D345" s="97" t="s">
        <v>3351</v>
      </c>
      <c r="E345" s="97">
        <v>205255917</v>
      </c>
      <c r="F345" s="97" t="s">
        <v>3157</v>
      </c>
      <c r="G345" s="447" t="s">
        <v>3154</v>
      </c>
      <c r="H345" s="97">
        <v>18</v>
      </c>
      <c r="I345" s="97" t="s">
        <v>3157</v>
      </c>
      <c r="J345" s="97" t="s">
        <v>3195</v>
      </c>
      <c r="K345" s="442"/>
      <c r="L345" s="448">
        <v>790.12800000000004</v>
      </c>
      <c r="M345" s="449" t="s">
        <v>3586</v>
      </c>
    </row>
    <row r="346" spans="1:13" ht="195" x14ac:dyDescent="0.2">
      <c r="A346" s="464">
        <v>337</v>
      </c>
      <c r="B346" s="441" t="s">
        <v>3154</v>
      </c>
      <c r="C346" s="429" t="s">
        <v>3155</v>
      </c>
      <c r="D346" s="97" t="s">
        <v>3351</v>
      </c>
      <c r="E346" s="97">
        <v>205255917</v>
      </c>
      <c r="F346" s="97" t="s">
        <v>3157</v>
      </c>
      <c r="G346" s="447" t="s">
        <v>3154</v>
      </c>
      <c r="H346" s="97">
        <v>18</v>
      </c>
      <c r="I346" s="97" t="s">
        <v>3157</v>
      </c>
      <c r="J346" s="97" t="s">
        <v>3195</v>
      </c>
      <c r="K346" s="442"/>
      <c r="L346" s="448">
        <v>790.12800000000004</v>
      </c>
      <c r="M346" s="449" t="s">
        <v>3587</v>
      </c>
    </row>
    <row r="347" spans="1:13" ht="180" x14ac:dyDescent="0.2">
      <c r="A347" s="464">
        <v>338</v>
      </c>
      <c r="B347" s="441" t="s">
        <v>3154</v>
      </c>
      <c r="C347" s="429" t="s">
        <v>3155</v>
      </c>
      <c r="D347" s="97" t="s">
        <v>3351</v>
      </c>
      <c r="E347" s="97">
        <v>205255917</v>
      </c>
      <c r="F347" s="97" t="s">
        <v>3157</v>
      </c>
      <c r="G347" s="447" t="s">
        <v>3154</v>
      </c>
      <c r="H347" s="97">
        <v>18</v>
      </c>
      <c r="I347" s="97" t="s">
        <v>3157</v>
      </c>
      <c r="J347" s="97" t="s">
        <v>3195</v>
      </c>
      <c r="K347" s="442"/>
      <c r="L347" s="448">
        <v>790.12800000000004</v>
      </c>
      <c r="M347" s="449" t="s">
        <v>3588</v>
      </c>
    </row>
    <row r="348" spans="1:13" ht="150" x14ac:dyDescent="0.2">
      <c r="A348" s="464">
        <v>339</v>
      </c>
      <c r="B348" s="441" t="s">
        <v>3154</v>
      </c>
      <c r="C348" s="429" t="s">
        <v>3155</v>
      </c>
      <c r="D348" s="97" t="s">
        <v>3351</v>
      </c>
      <c r="E348" s="97">
        <v>205255917</v>
      </c>
      <c r="F348" s="97" t="s">
        <v>3157</v>
      </c>
      <c r="G348" s="447" t="s">
        <v>3154</v>
      </c>
      <c r="H348" s="97">
        <v>36</v>
      </c>
      <c r="I348" s="97" t="s">
        <v>3157</v>
      </c>
      <c r="J348" s="97" t="s">
        <v>3195</v>
      </c>
      <c r="K348" s="442"/>
      <c r="L348" s="448">
        <v>1580.2560000000001</v>
      </c>
      <c r="M348" s="449" t="s">
        <v>3589</v>
      </c>
    </row>
    <row r="349" spans="1:13" ht="150" x14ac:dyDescent="0.2">
      <c r="A349" s="464">
        <v>340</v>
      </c>
      <c r="B349" s="441" t="s">
        <v>3154</v>
      </c>
      <c r="C349" s="429" t="s">
        <v>3155</v>
      </c>
      <c r="D349" s="97" t="s">
        <v>3351</v>
      </c>
      <c r="E349" s="97">
        <v>205255917</v>
      </c>
      <c r="F349" s="97" t="s">
        <v>3157</v>
      </c>
      <c r="G349" s="447" t="s">
        <v>3154</v>
      </c>
      <c r="H349" s="97">
        <v>36</v>
      </c>
      <c r="I349" s="97" t="s">
        <v>3157</v>
      </c>
      <c r="J349" s="97" t="s">
        <v>3195</v>
      </c>
      <c r="K349" s="442"/>
      <c r="L349" s="448">
        <v>1580.2560000000001</v>
      </c>
      <c r="M349" s="449" t="s">
        <v>3590</v>
      </c>
    </row>
    <row r="350" spans="1:13" ht="180" x14ac:dyDescent="0.2">
      <c r="A350" s="464">
        <v>341</v>
      </c>
      <c r="B350" s="441" t="s">
        <v>3154</v>
      </c>
      <c r="C350" s="429" t="s">
        <v>3155</v>
      </c>
      <c r="D350" s="97" t="s">
        <v>3351</v>
      </c>
      <c r="E350" s="97">
        <v>205255917</v>
      </c>
      <c r="F350" s="97" t="s">
        <v>3157</v>
      </c>
      <c r="G350" s="447" t="s">
        <v>3154</v>
      </c>
      <c r="H350" s="97">
        <v>18</v>
      </c>
      <c r="I350" s="97" t="s">
        <v>3157</v>
      </c>
      <c r="J350" s="97" t="s">
        <v>3195</v>
      </c>
      <c r="K350" s="442"/>
      <c r="L350" s="448">
        <v>790.12800000000004</v>
      </c>
      <c r="M350" s="449" t="s">
        <v>3591</v>
      </c>
    </row>
    <row r="351" spans="1:13" ht="135" x14ac:dyDescent="0.2">
      <c r="A351" s="464">
        <v>342</v>
      </c>
      <c r="B351" s="441" t="s">
        <v>3154</v>
      </c>
      <c r="C351" s="429" t="s">
        <v>3155</v>
      </c>
      <c r="D351" s="97" t="s">
        <v>3351</v>
      </c>
      <c r="E351" s="97">
        <v>205255917</v>
      </c>
      <c r="F351" s="97" t="s">
        <v>3157</v>
      </c>
      <c r="G351" s="447" t="s">
        <v>3154</v>
      </c>
      <c r="H351" s="97">
        <v>18</v>
      </c>
      <c r="I351" s="97" t="s">
        <v>3157</v>
      </c>
      <c r="J351" s="97" t="s">
        <v>3195</v>
      </c>
      <c r="K351" s="442"/>
      <c r="L351" s="448">
        <v>790.12800000000004</v>
      </c>
      <c r="M351" s="449" t="s">
        <v>3592</v>
      </c>
    </row>
    <row r="352" spans="1:13" ht="135" x14ac:dyDescent="0.2">
      <c r="A352" s="464">
        <v>343</v>
      </c>
      <c r="B352" s="441" t="s">
        <v>3154</v>
      </c>
      <c r="C352" s="429" t="s">
        <v>3155</v>
      </c>
      <c r="D352" s="97" t="s">
        <v>3351</v>
      </c>
      <c r="E352" s="97">
        <v>205255917</v>
      </c>
      <c r="F352" s="97" t="s">
        <v>3157</v>
      </c>
      <c r="G352" s="447" t="s">
        <v>3154</v>
      </c>
      <c r="H352" s="97">
        <v>18</v>
      </c>
      <c r="I352" s="97" t="s">
        <v>3157</v>
      </c>
      <c r="J352" s="97" t="s">
        <v>3195</v>
      </c>
      <c r="K352" s="442"/>
      <c r="L352" s="448">
        <v>790.12800000000004</v>
      </c>
      <c r="M352" s="449" t="s">
        <v>3593</v>
      </c>
    </row>
    <row r="353" spans="1:13" ht="165" x14ac:dyDescent="0.2">
      <c r="A353" s="464">
        <v>344</v>
      </c>
      <c r="B353" s="441" t="s">
        <v>3154</v>
      </c>
      <c r="C353" s="429" t="s">
        <v>3155</v>
      </c>
      <c r="D353" s="97" t="s">
        <v>3351</v>
      </c>
      <c r="E353" s="97">
        <v>205255917</v>
      </c>
      <c r="F353" s="97" t="s">
        <v>3157</v>
      </c>
      <c r="G353" s="447" t="s">
        <v>3154</v>
      </c>
      <c r="H353" s="97">
        <v>18</v>
      </c>
      <c r="I353" s="97" t="s">
        <v>3157</v>
      </c>
      <c r="J353" s="97" t="s">
        <v>3195</v>
      </c>
      <c r="K353" s="442"/>
      <c r="L353" s="448">
        <v>790.12800000000004</v>
      </c>
      <c r="M353" s="449" t="s">
        <v>3594</v>
      </c>
    </row>
    <row r="354" spans="1:13" ht="165" x14ac:dyDescent="0.2">
      <c r="A354" s="464">
        <v>345</v>
      </c>
      <c r="B354" s="441" t="s">
        <v>3154</v>
      </c>
      <c r="C354" s="429" t="s">
        <v>3155</v>
      </c>
      <c r="D354" s="97" t="s">
        <v>3351</v>
      </c>
      <c r="E354" s="97">
        <v>205255917</v>
      </c>
      <c r="F354" s="97" t="s">
        <v>3157</v>
      </c>
      <c r="G354" s="447" t="s">
        <v>3154</v>
      </c>
      <c r="H354" s="97">
        <v>18</v>
      </c>
      <c r="I354" s="97" t="s">
        <v>3157</v>
      </c>
      <c r="J354" s="97" t="s">
        <v>3195</v>
      </c>
      <c r="K354" s="442"/>
      <c r="L354" s="448">
        <v>790.12800000000004</v>
      </c>
      <c r="M354" s="449" t="s">
        <v>3595</v>
      </c>
    </row>
    <row r="355" spans="1:13" ht="135" x14ac:dyDescent="0.2">
      <c r="A355" s="464">
        <v>346</v>
      </c>
      <c r="B355" s="441" t="s">
        <v>3154</v>
      </c>
      <c r="C355" s="429" t="s">
        <v>3155</v>
      </c>
      <c r="D355" s="97" t="s">
        <v>3351</v>
      </c>
      <c r="E355" s="97">
        <v>205255917</v>
      </c>
      <c r="F355" s="97" t="s">
        <v>3157</v>
      </c>
      <c r="G355" s="447" t="s">
        <v>3154</v>
      </c>
      <c r="H355" s="97">
        <v>18</v>
      </c>
      <c r="I355" s="97" t="s">
        <v>3157</v>
      </c>
      <c r="J355" s="97" t="s">
        <v>3195</v>
      </c>
      <c r="K355" s="442"/>
      <c r="L355" s="448">
        <v>790.12800000000004</v>
      </c>
      <c r="M355" s="449" t="s">
        <v>3596</v>
      </c>
    </row>
    <row r="356" spans="1:13" ht="150" x14ac:dyDescent="0.2">
      <c r="A356" s="464">
        <v>347</v>
      </c>
      <c r="B356" s="441" t="s">
        <v>3154</v>
      </c>
      <c r="C356" s="429" t="s">
        <v>3155</v>
      </c>
      <c r="D356" s="97" t="s">
        <v>3351</v>
      </c>
      <c r="E356" s="97">
        <v>205255917</v>
      </c>
      <c r="F356" s="97" t="s">
        <v>3157</v>
      </c>
      <c r="G356" s="447" t="s">
        <v>3154</v>
      </c>
      <c r="H356" s="97">
        <v>36</v>
      </c>
      <c r="I356" s="97" t="s">
        <v>3157</v>
      </c>
      <c r="J356" s="97" t="s">
        <v>3195</v>
      </c>
      <c r="K356" s="442"/>
      <c r="L356" s="448">
        <v>1580.2560000000001</v>
      </c>
      <c r="M356" s="449" t="s">
        <v>3597</v>
      </c>
    </row>
    <row r="357" spans="1:13" ht="135" x14ac:dyDescent="0.2">
      <c r="A357" s="464">
        <v>348</v>
      </c>
      <c r="B357" s="441" t="s">
        <v>3154</v>
      </c>
      <c r="C357" s="429" t="s">
        <v>3155</v>
      </c>
      <c r="D357" s="97" t="s">
        <v>3351</v>
      </c>
      <c r="E357" s="97">
        <v>205255917</v>
      </c>
      <c r="F357" s="97" t="s">
        <v>3157</v>
      </c>
      <c r="G357" s="447" t="s">
        <v>3154</v>
      </c>
      <c r="H357" s="97">
        <v>36</v>
      </c>
      <c r="I357" s="97" t="s">
        <v>3157</v>
      </c>
      <c r="J357" s="97" t="s">
        <v>3195</v>
      </c>
      <c r="K357" s="442"/>
      <c r="L357" s="448">
        <v>1580.2560000000001</v>
      </c>
      <c r="M357" s="449" t="s">
        <v>3598</v>
      </c>
    </row>
    <row r="358" spans="1:13" ht="165" x14ac:dyDescent="0.2">
      <c r="A358" s="464">
        <v>349</v>
      </c>
      <c r="B358" s="441" t="s">
        <v>3154</v>
      </c>
      <c r="C358" s="429" t="s">
        <v>3155</v>
      </c>
      <c r="D358" s="97" t="s">
        <v>3351</v>
      </c>
      <c r="E358" s="97">
        <v>205255917</v>
      </c>
      <c r="F358" s="97" t="s">
        <v>3157</v>
      </c>
      <c r="G358" s="447" t="s">
        <v>3154</v>
      </c>
      <c r="H358" s="97">
        <v>18</v>
      </c>
      <c r="I358" s="97" t="s">
        <v>3157</v>
      </c>
      <c r="J358" s="97" t="s">
        <v>3195</v>
      </c>
      <c r="K358" s="442"/>
      <c r="L358" s="448">
        <v>790.12800000000004</v>
      </c>
      <c r="M358" s="449" t="s">
        <v>3599</v>
      </c>
    </row>
    <row r="359" spans="1:13" ht="135" x14ac:dyDescent="0.2">
      <c r="A359" s="464">
        <v>350</v>
      </c>
      <c r="B359" s="441" t="s">
        <v>3154</v>
      </c>
      <c r="C359" s="429" t="s">
        <v>3155</v>
      </c>
      <c r="D359" s="97" t="s">
        <v>3351</v>
      </c>
      <c r="E359" s="97">
        <v>205255917</v>
      </c>
      <c r="F359" s="97" t="s">
        <v>3157</v>
      </c>
      <c r="G359" s="447" t="s">
        <v>3154</v>
      </c>
      <c r="H359" s="97">
        <v>18</v>
      </c>
      <c r="I359" s="97" t="s">
        <v>3157</v>
      </c>
      <c r="J359" s="97" t="s">
        <v>3195</v>
      </c>
      <c r="K359" s="442"/>
      <c r="L359" s="448">
        <v>712.87103999999999</v>
      </c>
      <c r="M359" s="449" t="s">
        <v>3600</v>
      </c>
    </row>
    <row r="360" spans="1:13" ht="90" x14ac:dyDescent="0.2">
      <c r="A360" s="464">
        <v>351</v>
      </c>
      <c r="B360" s="441" t="s">
        <v>3154</v>
      </c>
      <c r="C360" s="429" t="s">
        <v>3155</v>
      </c>
      <c r="D360" s="97" t="s">
        <v>3351</v>
      </c>
      <c r="E360" s="97">
        <v>205255917</v>
      </c>
      <c r="F360" s="97" t="s">
        <v>3157</v>
      </c>
      <c r="G360" s="447" t="s">
        <v>3154</v>
      </c>
      <c r="H360" s="97">
        <v>18</v>
      </c>
      <c r="I360" s="97" t="s">
        <v>3157</v>
      </c>
      <c r="J360" s="97" t="s">
        <v>3195</v>
      </c>
      <c r="K360" s="442"/>
      <c r="L360" s="448">
        <v>790.12800000000004</v>
      </c>
      <c r="M360" s="449" t="s">
        <v>3601</v>
      </c>
    </row>
    <row r="361" spans="1:13" ht="210" x14ac:dyDescent="0.2">
      <c r="A361" s="464">
        <v>352</v>
      </c>
      <c r="B361" s="441" t="s">
        <v>3154</v>
      </c>
      <c r="C361" s="429" t="s">
        <v>3155</v>
      </c>
      <c r="D361" s="97" t="s">
        <v>3351</v>
      </c>
      <c r="E361" s="97">
        <v>205255917</v>
      </c>
      <c r="F361" s="97" t="s">
        <v>3157</v>
      </c>
      <c r="G361" s="447" t="s">
        <v>3154</v>
      </c>
      <c r="H361" s="97">
        <v>18</v>
      </c>
      <c r="I361" s="97" t="s">
        <v>3157</v>
      </c>
      <c r="J361" s="97" t="s">
        <v>3195</v>
      </c>
      <c r="K361" s="442"/>
      <c r="L361" s="448">
        <v>790.12800000000004</v>
      </c>
      <c r="M361" s="449" t="s">
        <v>3602</v>
      </c>
    </row>
    <row r="362" spans="1:13" ht="135" x14ac:dyDescent="0.2">
      <c r="A362" s="464">
        <v>353</v>
      </c>
      <c r="B362" s="441" t="s">
        <v>3154</v>
      </c>
      <c r="C362" s="429" t="s">
        <v>3155</v>
      </c>
      <c r="D362" s="97" t="s">
        <v>3351</v>
      </c>
      <c r="E362" s="97">
        <v>205255917</v>
      </c>
      <c r="F362" s="97" t="s">
        <v>3157</v>
      </c>
      <c r="G362" s="447" t="s">
        <v>3154</v>
      </c>
      <c r="H362" s="97">
        <v>24</v>
      </c>
      <c r="I362" s="97" t="s">
        <v>3157</v>
      </c>
      <c r="J362" s="97" t="s">
        <v>3195</v>
      </c>
      <c r="K362" s="442"/>
      <c r="L362" s="448">
        <v>1053.5039999999999</v>
      </c>
      <c r="M362" s="449" t="s">
        <v>3603</v>
      </c>
    </row>
    <row r="363" spans="1:13" ht="165" x14ac:dyDescent="0.2">
      <c r="A363" s="464">
        <v>354</v>
      </c>
      <c r="B363" s="441" t="s">
        <v>3154</v>
      </c>
      <c r="C363" s="429" t="s">
        <v>3155</v>
      </c>
      <c r="D363" s="97" t="s">
        <v>3351</v>
      </c>
      <c r="E363" s="97">
        <v>205255917</v>
      </c>
      <c r="F363" s="97" t="s">
        <v>3157</v>
      </c>
      <c r="G363" s="447" t="s">
        <v>3154</v>
      </c>
      <c r="H363" s="97">
        <v>36</v>
      </c>
      <c r="I363" s="97" t="s">
        <v>3157</v>
      </c>
      <c r="J363" s="97" t="s">
        <v>3195</v>
      </c>
      <c r="K363" s="442"/>
      <c r="L363" s="448">
        <v>1580.2560000000001</v>
      </c>
      <c r="M363" s="449" t="s">
        <v>3604</v>
      </c>
    </row>
    <row r="364" spans="1:13" ht="135" x14ac:dyDescent="0.2">
      <c r="A364" s="464">
        <v>355</v>
      </c>
      <c r="B364" s="441" t="s">
        <v>3154</v>
      </c>
      <c r="C364" s="429" t="s">
        <v>3155</v>
      </c>
      <c r="D364" s="97" t="s">
        <v>3351</v>
      </c>
      <c r="E364" s="97">
        <v>205255917</v>
      </c>
      <c r="F364" s="97" t="s">
        <v>3157</v>
      </c>
      <c r="G364" s="447" t="s">
        <v>3154</v>
      </c>
      <c r="H364" s="97">
        <v>18</v>
      </c>
      <c r="I364" s="97" t="s">
        <v>3157</v>
      </c>
      <c r="J364" s="97" t="s">
        <v>3195</v>
      </c>
      <c r="K364" s="442"/>
      <c r="L364" s="448">
        <v>790.12800000000004</v>
      </c>
      <c r="M364" s="449" t="s">
        <v>3605</v>
      </c>
    </row>
    <row r="365" spans="1:13" ht="150" x14ac:dyDescent="0.2">
      <c r="A365" s="464">
        <v>356</v>
      </c>
      <c r="B365" s="441" t="s">
        <v>3154</v>
      </c>
      <c r="C365" s="429" t="s">
        <v>3155</v>
      </c>
      <c r="D365" s="97" t="s">
        <v>3351</v>
      </c>
      <c r="E365" s="97">
        <v>205255917</v>
      </c>
      <c r="F365" s="97" t="s">
        <v>3157</v>
      </c>
      <c r="G365" s="447" t="s">
        <v>3154</v>
      </c>
      <c r="H365" s="97">
        <v>36</v>
      </c>
      <c r="I365" s="97" t="s">
        <v>3157</v>
      </c>
      <c r="J365" s="97" t="s">
        <v>3195</v>
      </c>
      <c r="K365" s="442"/>
      <c r="L365" s="448">
        <v>1580.2560000000001</v>
      </c>
      <c r="M365" s="449" t="s">
        <v>3606</v>
      </c>
    </row>
    <row r="366" spans="1:13" ht="150" x14ac:dyDescent="0.2">
      <c r="A366" s="464">
        <v>357</v>
      </c>
      <c r="B366" s="441" t="s">
        <v>3154</v>
      </c>
      <c r="C366" s="429" t="s">
        <v>3155</v>
      </c>
      <c r="D366" s="97" t="s">
        <v>3351</v>
      </c>
      <c r="E366" s="97">
        <v>205255917</v>
      </c>
      <c r="F366" s="97" t="s">
        <v>3157</v>
      </c>
      <c r="G366" s="447" t="s">
        <v>3154</v>
      </c>
      <c r="H366" s="97">
        <v>18</v>
      </c>
      <c r="I366" s="97" t="s">
        <v>3157</v>
      </c>
      <c r="J366" s="97" t="s">
        <v>3195</v>
      </c>
      <c r="K366" s="442"/>
      <c r="L366" s="448">
        <v>790.12800000000004</v>
      </c>
      <c r="M366" s="449" t="s">
        <v>3607</v>
      </c>
    </row>
    <row r="367" spans="1:13" ht="165" x14ac:dyDescent="0.2">
      <c r="A367" s="464">
        <v>358</v>
      </c>
      <c r="B367" s="441" t="s">
        <v>3154</v>
      </c>
      <c r="C367" s="429" t="s">
        <v>3155</v>
      </c>
      <c r="D367" s="97" t="s">
        <v>3351</v>
      </c>
      <c r="E367" s="97">
        <v>205255917</v>
      </c>
      <c r="F367" s="97" t="s">
        <v>3157</v>
      </c>
      <c r="G367" s="447" t="s">
        <v>3154</v>
      </c>
      <c r="H367" s="97">
        <v>18</v>
      </c>
      <c r="I367" s="97" t="s">
        <v>3157</v>
      </c>
      <c r="J367" s="97" t="s">
        <v>3195</v>
      </c>
      <c r="K367" s="442"/>
      <c r="L367" s="448">
        <v>790.12800000000004</v>
      </c>
      <c r="M367" s="449" t="s">
        <v>3608</v>
      </c>
    </row>
    <row r="368" spans="1:13" ht="90" x14ac:dyDescent="0.2">
      <c r="A368" s="464">
        <v>359</v>
      </c>
      <c r="B368" s="441" t="s">
        <v>3154</v>
      </c>
      <c r="C368" s="429" t="s">
        <v>3155</v>
      </c>
      <c r="D368" s="97" t="s">
        <v>3351</v>
      </c>
      <c r="E368" s="97">
        <v>205255917</v>
      </c>
      <c r="F368" s="97" t="s">
        <v>3157</v>
      </c>
      <c r="G368" s="447" t="s">
        <v>3154</v>
      </c>
      <c r="H368" s="97">
        <v>36</v>
      </c>
      <c r="I368" s="97" t="s">
        <v>3157</v>
      </c>
      <c r="J368" s="97" t="s">
        <v>3195</v>
      </c>
      <c r="K368" s="442"/>
      <c r="L368" s="448">
        <v>1580.2560000000001</v>
      </c>
      <c r="M368" s="449" t="s">
        <v>3609</v>
      </c>
    </row>
    <row r="369" spans="1:13" ht="165" x14ac:dyDescent="0.2">
      <c r="A369" s="464">
        <v>360</v>
      </c>
      <c r="B369" s="441" t="s">
        <v>3154</v>
      </c>
      <c r="C369" s="429" t="s">
        <v>3155</v>
      </c>
      <c r="D369" s="97" t="s">
        <v>3351</v>
      </c>
      <c r="E369" s="97">
        <v>205255917</v>
      </c>
      <c r="F369" s="97" t="s">
        <v>3157</v>
      </c>
      <c r="G369" s="447" t="s">
        <v>3154</v>
      </c>
      <c r="H369" s="97">
        <v>18</v>
      </c>
      <c r="I369" s="97" t="s">
        <v>3157</v>
      </c>
      <c r="J369" s="97" t="s">
        <v>3195</v>
      </c>
      <c r="K369" s="442"/>
      <c r="L369" s="448">
        <v>790.12800000000004</v>
      </c>
      <c r="M369" s="449" t="s">
        <v>3610</v>
      </c>
    </row>
    <row r="370" spans="1:13" ht="195" x14ac:dyDescent="0.2">
      <c r="A370" s="464">
        <v>361</v>
      </c>
      <c r="B370" s="441" t="s">
        <v>3154</v>
      </c>
      <c r="C370" s="429" t="s">
        <v>3155</v>
      </c>
      <c r="D370" s="97" t="s">
        <v>3351</v>
      </c>
      <c r="E370" s="97">
        <v>205255917</v>
      </c>
      <c r="F370" s="97" t="s">
        <v>3157</v>
      </c>
      <c r="G370" s="447" t="s">
        <v>3154</v>
      </c>
      <c r="H370" s="97">
        <v>36</v>
      </c>
      <c r="I370" s="97" t="s">
        <v>3157</v>
      </c>
      <c r="J370" s="97" t="s">
        <v>3195</v>
      </c>
      <c r="K370" s="442"/>
      <c r="L370" s="448">
        <v>1580.2560000000001</v>
      </c>
      <c r="M370" s="449" t="s">
        <v>3611</v>
      </c>
    </row>
    <row r="371" spans="1:13" ht="120" x14ac:dyDescent="0.2">
      <c r="A371" s="464">
        <v>362</v>
      </c>
      <c r="B371" s="441" t="s">
        <v>3154</v>
      </c>
      <c r="C371" s="429" t="s">
        <v>3155</v>
      </c>
      <c r="D371" s="97" t="s">
        <v>3351</v>
      </c>
      <c r="E371" s="97">
        <v>205255917</v>
      </c>
      <c r="F371" s="97" t="s">
        <v>3157</v>
      </c>
      <c r="G371" s="447" t="s">
        <v>3154</v>
      </c>
      <c r="H371" s="97">
        <v>18</v>
      </c>
      <c r="I371" s="97" t="s">
        <v>3157</v>
      </c>
      <c r="J371" s="97" t="s">
        <v>3195</v>
      </c>
      <c r="K371" s="442"/>
      <c r="L371" s="448">
        <v>790.12800000000004</v>
      </c>
      <c r="M371" s="449" t="s">
        <v>3612</v>
      </c>
    </row>
    <row r="372" spans="1:13" ht="135" x14ac:dyDescent="0.2">
      <c r="A372" s="464">
        <v>363</v>
      </c>
      <c r="B372" s="441" t="s">
        <v>3154</v>
      </c>
      <c r="C372" s="429" t="s">
        <v>3155</v>
      </c>
      <c r="D372" s="97" t="s">
        <v>3351</v>
      </c>
      <c r="E372" s="97">
        <v>205255917</v>
      </c>
      <c r="F372" s="97" t="s">
        <v>3157</v>
      </c>
      <c r="G372" s="447" t="s">
        <v>3154</v>
      </c>
      <c r="H372" s="97">
        <v>18</v>
      </c>
      <c r="I372" s="97" t="s">
        <v>3157</v>
      </c>
      <c r="J372" s="97" t="s">
        <v>3195</v>
      </c>
      <c r="K372" s="442"/>
      <c r="L372" s="448">
        <v>790.12800000000004</v>
      </c>
      <c r="M372" s="449" t="s">
        <v>3613</v>
      </c>
    </row>
    <row r="373" spans="1:13" ht="120" x14ac:dyDescent="0.2">
      <c r="A373" s="464">
        <v>364</v>
      </c>
      <c r="B373" s="441" t="s">
        <v>3154</v>
      </c>
      <c r="C373" s="429" t="s">
        <v>3155</v>
      </c>
      <c r="D373" s="97" t="s">
        <v>3351</v>
      </c>
      <c r="E373" s="97">
        <v>205255917</v>
      </c>
      <c r="F373" s="97" t="s">
        <v>3157</v>
      </c>
      <c r="G373" s="447" t="s">
        <v>3154</v>
      </c>
      <c r="H373" s="97">
        <v>18</v>
      </c>
      <c r="I373" s="97" t="s">
        <v>3157</v>
      </c>
      <c r="J373" s="97" t="s">
        <v>3195</v>
      </c>
      <c r="K373" s="442"/>
      <c r="L373" s="448">
        <v>790.12800000000004</v>
      </c>
      <c r="M373" s="449" t="s">
        <v>3614</v>
      </c>
    </row>
    <row r="374" spans="1:13" ht="105" x14ac:dyDescent="0.2">
      <c r="A374" s="464">
        <v>365</v>
      </c>
      <c r="B374" s="441" t="s">
        <v>3154</v>
      </c>
      <c r="C374" s="429" t="s">
        <v>3155</v>
      </c>
      <c r="D374" s="97" t="s">
        <v>3351</v>
      </c>
      <c r="E374" s="97">
        <v>205255917</v>
      </c>
      <c r="F374" s="97" t="s">
        <v>3157</v>
      </c>
      <c r="G374" s="447" t="s">
        <v>3154</v>
      </c>
      <c r="H374" s="97">
        <v>18</v>
      </c>
      <c r="I374" s="97" t="s">
        <v>3157</v>
      </c>
      <c r="J374" s="97" t="s">
        <v>3195</v>
      </c>
      <c r="K374" s="442"/>
      <c r="L374" s="448">
        <v>790.12800000000004</v>
      </c>
      <c r="M374" s="449" t="s">
        <v>3615</v>
      </c>
    </row>
    <row r="375" spans="1:13" ht="120" x14ac:dyDescent="0.2">
      <c r="A375" s="464">
        <v>366</v>
      </c>
      <c r="B375" s="441" t="s">
        <v>3154</v>
      </c>
      <c r="C375" s="429" t="s">
        <v>3155</v>
      </c>
      <c r="D375" s="97" t="s">
        <v>3351</v>
      </c>
      <c r="E375" s="97">
        <v>205255917</v>
      </c>
      <c r="F375" s="97" t="s">
        <v>3157</v>
      </c>
      <c r="G375" s="447" t="s">
        <v>3154</v>
      </c>
      <c r="H375" s="97">
        <v>18</v>
      </c>
      <c r="I375" s="97" t="s">
        <v>3157</v>
      </c>
      <c r="J375" s="97" t="s">
        <v>3195</v>
      </c>
      <c r="K375" s="442"/>
      <c r="L375" s="448">
        <v>790.12800000000004</v>
      </c>
      <c r="M375" s="449" t="s">
        <v>3616</v>
      </c>
    </row>
    <row r="376" spans="1:13" ht="120" x14ac:dyDescent="0.2">
      <c r="A376" s="464">
        <v>367</v>
      </c>
      <c r="B376" s="441" t="s">
        <v>3154</v>
      </c>
      <c r="C376" s="429" t="s">
        <v>3155</v>
      </c>
      <c r="D376" s="97" t="s">
        <v>3351</v>
      </c>
      <c r="E376" s="97">
        <v>205255917</v>
      </c>
      <c r="F376" s="97" t="s">
        <v>3157</v>
      </c>
      <c r="G376" s="447" t="s">
        <v>3154</v>
      </c>
      <c r="H376" s="97">
        <v>18</v>
      </c>
      <c r="I376" s="97" t="s">
        <v>3157</v>
      </c>
      <c r="J376" s="97" t="s">
        <v>3195</v>
      </c>
      <c r="K376" s="442"/>
      <c r="L376" s="448">
        <v>790.12800000000004</v>
      </c>
      <c r="M376" s="449" t="s">
        <v>3617</v>
      </c>
    </row>
    <row r="377" spans="1:13" ht="105" x14ac:dyDescent="0.2">
      <c r="A377" s="464">
        <v>368</v>
      </c>
      <c r="B377" s="441" t="s">
        <v>3154</v>
      </c>
      <c r="C377" s="429" t="s">
        <v>3155</v>
      </c>
      <c r="D377" s="97" t="s">
        <v>3351</v>
      </c>
      <c r="E377" s="97">
        <v>205255917</v>
      </c>
      <c r="F377" s="97" t="s">
        <v>3157</v>
      </c>
      <c r="G377" s="447" t="s">
        <v>3154</v>
      </c>
      <c r="H377" s="97">
        <v>18</v>
      </c>
      <c r="I377" s="97" t="s">
        <v>3157</v>
      </c>
      <c r="J377" s="97" t="s">
        <v>3195</v>
      </c>
      <c r="K377" s="442"/>
      <c r="L377" s="448">
        <v>790.12800000000004</v>
      </c>
      <c r="M377" s="449" t="s">
        <v>3618</v>
      </c>
    </row>
    <row r="378" spans="1:13" ht="180" x14ac:dyDescent="0.2">
      <c r="A378" s="464">
        <v>369</v>
      </c>
      <c r="B378" s="441" t="s">
        <v>3154</v>
      </c>
      <c r="C378" s="429" t="s">
        <v>3155</v>
      </c>
      <c r="D378" s="97" t="s">
        <v>3351</v>
      </c>
      <c r="E378" s="97">
        <v>205255917</v>
      </c>
      <c r="F378" s="97" t="s">
        <v>3157</v>
      </c>
      <c r="G378" s="447" t="s">
        <v>3619</v>
      </c>
      <c r="H378" s="97">
        <v>18</v>
      </c>
      <c r="I378" s="97" t="s">
        <v>3157</v>
      </c>
      <c r="J378" s="97" t="s">
        <v>3195</v>
      </c>
      <c r="K378" s="442"/>
      <c r="L378" s="448">
        <v>790.12800000000004</v>
      </c>
      <c r="M378" s="449" t="s">
        <v>3620</v>
      </c>
    </row>
    <row r="379" spans="1:13" ht="180" x14ac:dyDescent="0.2">
      <c r="A379" s="464">
        <v>370</v>
      </c>
      <c r="B379" s="441" t="s">
        <v>3154</v>
      </c>
      <c r="C379" s="429" t="s">
        <v>3155</v>
      </c>
      <c r="D379" s="97" t="s">
        <v>3351</v>
      </c>
      <c r="E379" s="97">
        <v>205255917</v>
      </c>
      <c r="F379" s="97" t="s">
        <v>3157</v>
      </c>
      <c r="G379" s="447" t="s">
        <v>3619</v>
      </c>
      <c r="H379" s="97">
        <v>18</v>
      </c>
      <c r="I379" s="97" t="s">
        <v>3157</v>
      </c>
      <c r="J379" s="97" t="s">
        <v>3195</v>
      </c>
      <c r="K379" s="442"/>
      <c r="L379" s="448">
        <v>790.12800000000004</v>
      </c>
      <c r="M379" s="449" t="s">
        <v>3621</v>
      </c>
    </row>
    <row r="380" spans="1:13" ht="135" x14ac:dyDescent="0.2">
      <c r="A380" s="464">
        <v>371</v>
      </c>
      <c r="B380" s="441" t="s">
        <v>3154</v>
      </c>
      <c r="C380" s="429" t="s">
        <v>3155</v>
      </c>
      <c r="D380" s="97" t="s">
        <v>3351</v>
      </c>
      <c r="E380" s="97">
        <v>205255917</v>
      </c>
      <c r="F380" s="97" t="s">
        <v>3157</v>
      </c>
      <c r="G380" s="447" t="s">
        <v>3619</v>
      </c>
      <c r="H380" s="97">
        <v>16.239999999999998</v>
      </c>
      <c r="I380" s="97" t="s">
        <v>3157</v>
      </c>
      <c r="J380" s="97" t="s">
        <v>3195</v>
      </c>
      <c r="K380" s="442"/>
      <c r="L380" s="448">
        <v>712.87103999999999</v>
      </c>
      <c r="M380" s="449" t="s">
        <v>3622</v>
      </c>
    </row>
    <row r="381" spans="1:13" ht="120" x14ac:dyDescent="0.2">
      <c r="A381" s="464">
        <v>372</v>
      </c>
      <c r="B381" s="441" t="s">
        <v>3154</v>
      </c>
      <c r="C381" s="429" t="s">
        <v>3155</v>
      </c>
      <c r="D381" s="97" t="s">
        <v>3351</v>
      </c>
      <c r="E381" s="97">
        <v>205255917</v>
      </c>
      <c r="F381" s="97" t="s">
        <v>3157</v>
      </c>
      <c r="G381" s="447" t="s">
        <v>3545</v>
      </c>
      <c r="H381" s="97">
        <v>18</v>
      </c>
      <c r="I381" s="97" t="s">
        <v>3157</v>
      </c>
      <c r="J381" s="97" t="s">
        <v>3195</v>
      </c>
      <c r="K381" s="442"/>
      <c r="L381" s="448">
        <v>790.12800000000004</v>
      </c>
      <c r="M381" s="449" t="s">
        <v>3623</v>
      </c>
    </row>
    <row r="382" spans="1:13" ht="135" x14ac:dyDescent="0.2">
      <c r="A382" s="464">
        <v>373</v>
      </c>
      <c r="B382" s="441" t="s">
        <v>3154</v>
      </c>
      <c r="C382" s="429" t="s">
        <v>3155</v>
      </c>
      <c r="D382" s="97" t="s">
        <v>3351</v>
      </c>
      <c r="E382" s="97">
        <v>205255917</v>
      </c>
      <c r="F382" s="97" t="s">
        <v>3157</v>
      </c>
      <c r="G382" s="447" t="s">
        <v>3545</v>
      </c>
      <c r="H382" s="97">
        <v>18</v>
      </c>
      <c r="I382" s="97" t="s">
        <v>3157</v>
      </c>
      <c r="J382" s="97" t="s">
        <v>3195</v>
      </c>
      <c r="K382" s="442"/>
      <c r="L382" s="448">
        <v>790.12800000000004</v>
      </c>
      <c r="M382" s="449" t="s">
        <v>3624</v>
      </c>
    </row>
    <row r="383" spans="1:13" ht="105" x14ac:dyDescent="0.2">
      <c r="A383" s="464">
        <v>374</v>
      </c>
      <c r="B383" s="441" t="s">
        <v>3154</v>
      </c>
      <c r="C383" s="429" t="s">
        <v>3155</v>
      </c>
      <c r="D383" s="97" t="s">
        <v>3351</v>
      </c>
      <c r="E383" s="97">
        <v>205255917</v>
      </c>
      <c r="F383" s="97" t="s">
        <v>3157</v>
      </c>
      <c r="G383" s="447" t="s">
        <v>3545</v>
      </c>
      <c r="H383" s="97">
        <v>18</v>
      </c>
      <c r="I383" s="97" t="s">
        <v>3157</v>
      </c>
      <c r="J383" s="97" t="s">
        <v>3195</v>
      </c>
      <c r="K383" s="442"/>
      <c r="L383" s="448">
        <v>790.12800000000004</v>
      </c>
      <c r="M383" s="449" t="s">
        <v>3625</v>
      </c>
    </row>
    <row r="384" spans="1:13" ht="150" x14ac:dyDescent="0.2">
      <c r="A384" s="464">
        <v>375</v>
      </c>
      <c r="B384" s="441" t="s">
        <v>3154</v>
      </c>
      <c r="C384" s="429" t="s">
        <v>3155</v>
      </c>
      <c r="D384" s="97" t="s">
        <v>3351</v>
      </c>
      <c r="E384" s="97">
        <v>205255917</v>
      </c>
      <c r="F384" s="97" t="s">
        <v>3157</v>
      </c>
      <c r="G384" s="447" t="s">
        <v>3545</v>
      </c>
      <c r="H384" s="97">
        <v>18</v>
      </c>
      <c r="I384" s="97" t="s">
        <v>3157</v>
      </c>
      <c r="J384" s="97" t="s">
        <v>3195</v>
      </c>
      <c r="K384" s="442"/>
      <c r="L384" s="448">
        <v>790.12800000000004</v>
      </c>
      <c r="M384" s="449" t="s">
        <v>3626</v>
      </c>
    </row>
    <row r="385" spans="1:13" ht="120" x14ac:dyDescent="0.2">
      <c r="A385" s="464">
        <v>376</v>
      </c>
      <c r="B385" s="441" t="s">
        <v>3154</v>
      </c>
      <c r="C385" s="429" t="s">
        <v>3155</v>
      </c>
      <c r="D385" s="97" t="s">
        <v>3351</v>
      </c>
      <c r="E385" s="97">
        <v>205255917</v>
      </c>
      <c r="F385" s="97" t="s">
        <v>3157</v>
      </c>
      <c r="G385" s="447" t="s">
        <v>3545</v>
      </c>
      <c r="H385" s="97">
        <v>36</v>
      </c>
      <c r="I385" s="97" t="s">
        <v>3157</v>
      </c>
      <c r="J385" s="97" t="s">
        <v>3195</v>
      </c>
      <c r="K385" s="442"/>
      <c r="L385" s="448">
        <v>1580.2560000000001</v>
      </c>
      <c r="M385" s="449" t="s">
        <v>3627</v>
      </c>
    </row>
    <row r="386" spans="1:13" ht="165" x14ac:dyDescent="0.2">
      <c r="A386" s="464">
        <v>377</v>
      </c>
      <c r="B386" s="441" t="s">
        <v>3154</v>
      </c>
      <c r="C386" s="429" t="s">
        <v>3155</v>
      </c>
      <c r="D386" s="97" t="s">
        <v>3351</v>
      </c>
      <c r="E386" s="97">
        <v>205255917</v>
      </c>
      <c r="F386" s="97" t="s">
        <v>3157</v>
      </c>
      <c r="G386" s="447" t="s">
        <v>3545</v>
      </c>
      <c r="H386" s="97">
        <v>18</v>
      </c>
      <c r="I386" s="97" t="s">
        <v>3157</v>
      </c>
      <c r="J386" s="97" t="s">
        <v>3195</v>
      </c>
      <c r="K386" s="442"/>
      <c r="L386" s="448">
        <v>790.12800000000004</v>
      </c>
      <c r="M386" s="449" t="s">
        <v>3628</v>
      </c>
    </row>
    <row r="387" spans="1:13" ht="120" x14ac:dyDescent="0.2">
      <c r="A387" s="464">
        <v>378</v>
      </c>
      <c r="B387" s="441" t="s">
        <v>3154</v>
      </c>
      <c r="C387" s="429" t="s">
        <v>3155</v>
      </c>
      <c r="D387" s="97" t="s">
        <v>3351</v>
      </c>
      <c r="E387" s="97">
        <v>205255917</v>
      </c>
      <c r="F387" s="97" t="s">
        <v>3157</v>
      </c>
      <c r="G387" s="447" t="s">
        <v>3545</v>
      </c>
      <c r="H387" s="97">
        <v>18</v>
      </c>
      <c r="I387" s="97" t="s">
        <v>3157</v>
      </c>
      <c r="J387" s="97" t="s">
        <v>3195</v>
      </c>
      <c r="K387" s="442"/>
      <c r="L387" s="448">
        <v>790.12800000000004</v>
      </c>
      <c r="M387" s="449" t="s">
        <v>3629</v>
      </c>
    </row>
    <row r="388" spans="1:13" ht="90" x14ac:dyDescent="0.2">
      <c r="A388" s="464">
        <v>379</v>
      </c>
      <c r="B388" s="441" t="s">
        <v>3154</v>
      </c>
      <c r="C388" s="429" t="s">
        <v>3155</v>
      </c>
      <c r="D388" s="97" t="s">
        <v>3351</v>
      </c>
      <c r="E388" s="97">
        <v>205255917</v>
      </c>
      <c r="F388" s="97" t="s">
        <v>3157</v>
      </c>
      <c r="G388" s="447" t="s">
        <v>3545</v>
      </c>
      <c r="H388" s="97">
        <v>18</v>
      </c>
      <c r="I388" s="97" t="s">
        <v>3157</v>
      </c>
      <c r="J388" s="97" t="s">
        <v>3195</v>
      </c>
      <c r="K388" s="442"/>
      <c r="L388" s="448">
        <v>790.12800000000004</v>
      </c>
      <c r="M388" s="449" t="s">
        <v>3630</v>
      </c>
    </row>
    <row r="389" spans="1:13" ht="105" x14ac:dyDescent="0.2">
      <c r="A389" s="464">
        <v>380</v>
      </c>
      <c r="B389" s="441" t="s">
        <v>3154</v>
      </c>
      <c r="C389" s="429" t="s">
        <v>3155</v>
      </c>
      <c r="D389" s="97" t="s">
        <v>3351</v>
      </c>
      <c r="E389" s="97">
        <v>205255917</v>
      </c>
      <c r="F389" s="97" t="s">
        <v>3157</v>
      </c>
      <c r="G389" s="447" t="s">
        <v>3545</v>
      </c>
      <c r="H389" s="97">
        <v>18</v>
      </c>
      <c r="I389" s="97" t="s">
        <v>3157</v>
      </c>
      <c r="J389" s="97" t="s">
        <v>3195</v>
      </c>
      <c r="K389" s="442"/>
      <c r="L389" s="448">
        <v>790.12800000000004</v>
      </c>
      <c r="M389" s="449" t="s">
        <v>3631</v>
      </c>
    </row>
    <row r="390" spans="1:13" ht="180" x14ac:dyDescent="0.2">
      <c r="A390" s="464">
        <v>381</v>
      </c>
      <c r="B390" s="441" t="s">
        <v>3154</v>
      </c>
      <c r="C390" s="429" t="s">
        <v>3155</v>
      </c>
      <c r="D390" s="97" t="s">
        <v>3351</v>
      </c>
      <c r="E390" s="97">
        <v>205255917</v>
      </c>
      <c r="F390" s="97" t="s">
        <v>3157</v>
      </c>
      <c r="G390" s="447" t="s">
        <v>3545</v>
      </c>
      <c r="H390" s="97">
        <v>18</v>
      </c>
      <c r="I390" s="97" t="s">
        <v>3157</v>
      </c>
      <c r="J390" s="97" t="s">
        <v>3195</v>
      </c>
      <c r="K390" s="442"/>
      <c r="L390" s="448">
        <v>790.12800000000004</v>
      </c>
      <c r="M390" s="449" t="s">
        <v>3632</v>
      </c>
    </row>
    <row r="391" spans="1:13" ht="135" x14ac:dyDescent="0.2">
      <c r="A391" s="464">
        <v>382</v>
      </c>
      <c r="B391" s="441" t="s">
        <v>3154</v>
      </c>
      <c r="C391" s="429" t="s">
        <v>3155</v>
      </c>
      <c r="D391" s="97" t="s">
        <v>3351</v>
      </c>
      <c r="E391" s="97">
        <v>205255917</v>
      </c>
      <c r="F391" s="97" t="s">
        <v>3157</v>
      </c>
      <c r="G391" s="447" t="s">
        <v>3545</v>
      </c>
      <c r="H391" s="97">
        <v>18</v>
      </c>
      <c r="I391" s="97" t="s">
        <v>3157</v>
      </c>
      <c r="J391" s="97" t="s">
        <v>3195</v>
      </c>
      <c r="K391" s="442"/>
      <c r="L391" s="448">
        <v>790.12800000000004</v>
      </c>
      <c r="M391" s="449" t="s">
        <v>3633</v>
      </c>
    </row>
    <row r="392" spans="1:13" ht="120" x14ac:dyDescent="0.2">
      <c r="A392" s="464">
        <v>383</v>
      </c>
      <c r="B392" s="441" t="s">
        <v>3154</v>
      </c>
      <c r="C392" s="429" t="s">
        <v>3155</v>
      </c>
      <c r="D392" s="97" t="s">
        <v>3351</v>
      </c>
      <c r="E392" s="97">
        <v>205255917</v>
      </c>
      <c r="F392" s="97" t="s">
        <v>3157</v>
      </c>
      <c r="G392" s="447" t="s">
        <v>3545</v>
      </c>
      <c r="H392" s="97">
        <v>18</v>
      </c>
      <c r="I392" s="97" t="s">
        <v>3157</v>
      </c>
      <c r="J392" s="97" t="s">
        <v>3195</v>
      </c>
      <c r="K392" s="442"/>
      <c r="L392" s="448">
        <v>790.12800000000004</v>
      </c>
      <c r="M392" s="449" t="s">
        <v>3634</v>
      </c>
    </row>
    <row r="393" spans="1:13" ht="135" x14ac:dyDescent="0.2">
      <c r="A393" s="464">
        <v>384</v>
      </c>
      <c r="B393" s="441" t="s">
        <v>3154</v>
      </c>
      <c r="C393" s="429" t="s">
        <v>3155</v>
      </c>
      <c r="D393" s="97" t="s">
        <v>3351</v>
      </c>
      <c r="E393" s="97">
        <v>205255917</v>
      </c>
      <c r="F393" s="97" t="s">
        <v>3157</v>
      </c>
      <c r="G393" s="447" t="s">
        <v>3545</v>
      </c>
      <c r="H393" s="97">
        <v>18</v>
      </c>
      <c r="I393" s="97" t="s">
        <v>3157</v>
      </c>
      <c r="J393" s="97" t="s">
        <v>3195</v>
      </c>
      <c r="K393" s="442"/>
      <c r="L393" s="448">
        <v>790.12800000000004</v>
      </c>
      <c r="M393" s="449" t="s">
        <v>3635</v>
      </c>
    </row>
    <row r="394" spans="1:13" ht="120" x14ac:dyDescent="0.2">
      <c r="A394" s="464">
        <v>385</v>
      </c>
      <c r="B394" s="441" t="s">
        <v>3154</v>
      </c>
      <c r="C394" s="429" t="s">
        <v>3155</v>
      </c>
      <c r="D394" s="97" t="s">
        <v>3351</v>
      </c>
      <c r="E394" s="97">
        <v>205255917</v>
      </c>
      <c r="F394" s="97" t="s">
        <v>3157</v>
      </c>
      <c r="G394" s="447" t="s">
        <v>3545</v>
      </c>
      <c r="H394" s="97">
        <v>18</v>
      </c>
      <c r="I394" s="97" t="s">
        <v>3157</v>
      </c>
      <c r="J394" s="97" t="s">
        <v>3195</v>
      </c>
      <c r="K394" s="442"/>
      <c r="L394" s="448">
        <v>790.12800000000004</v>
      </c>
      <c r="M394" s="449" t="s">
        <v>3636</v>
      </c>
    </row>
    <row r="395" spans="1:13" ht="105" x14ac:dyDescent="0.2">
      <c r="A395" s="464">
        <v>386</v>
      </c>
      <c r="B395" s="441" t="s">
        <v>3154</v>
      </c>
      <c r="C395" s="429" t="s">
        <v>3155</v>
      </c>
      <c r="D395" s="97" t="s">
        <v>3351</v>
      </c>
      <c r="E395" s="97">
        <v>205255917</v>
      </c>
      <c r="F395" s="97" t="s">
        <v>3157</v>
      </c>
      <c r="G395" s="447" t="s">
        <v>3545</v>
      </c>
      <c r="H395" s="97">
        <v>18</v>
      </c>
      <c r="I395" s="97" t="s">
        <v>3157</v>
      </c>
      <c r="J395" s="97" t="s">
        <v>3195</v>
      </c>
      <c r="K395" s="442"/>
      <c r="L395" s="448">
        <v>790.12800000000004</v>
      </c>
      <c r="M395" s="449" t="s">
        <v>3637</v>
      </c>
    </row>
    <row r="396" spans="1:13" ht="165" x14ac:dyDescent="0.2">
      <c r="A396" s="464">
        <v>387</v>
      </c>
      <c r="B396" s="441" t="s">
        <v>3154</v>
      </c>
      <c r="C396" s="429" t="s">
        <v>3155</v>
      </c>
      <c r="D396" s="97" t="s">
        <v>3351</v>
      </c>
      <c r="E396" s="97">
        <v>205255917</v>
      </c>
      <c r="F396" s="97" t="s">
        <v>3157</v>
      </c>
      <c r="G396" s="447" t="s">
        <v>3545</v>
      </c>
      <c r="H396" s="97">
        <v>18</v>
      </c>
      <c r="I396" s="97" t="s">
        <v>3157</v>
      </c>
      <c r="J396" s="97" t="s">
        <v>3195</v>
      </c>
      <c r="K396" s="442"/>
      <c r="L396" s="448">
        <v>790.12800000000004</v>
      </c>
      <c r="M396" s="449" t="s">
        <v>3638</v>
      </c>
    </row>
    <row r="397" spans="1:13" ht="90" x14ac:dyDescent="0.2">
      <c r="A397" s="464">
        <v>388</v>
      </c>
      <c r="B397" s="441" t="s">
        <v>3154</v>
      </c>
      <c r="C397" s="429" t="s">
        <v>3155</v>
      </c>
      <c r="D397" s="97" t="s">
        <v>3351</v>
      </c>
      <c r="E397" s="97">
        <v>205255917</v>
      </c>
      <c r="F397" s="97" t="s">
        <v>3157</v>
      </c>
      <c r="G397" s="447" t="s">
        <v>3545</v>
      </c>
      <c r="H397" s="97">
        <v>18</v>
      </c>
      <c r="I397" s="97" t="s">
        <v>3157</v>
      </c>
      <c r="J397" s="97" t="s">
        <v>3195</v>
      </c>
      <c r="K397" s="442"/>
      <c r="L397" s="448">
        <v>790.12800000000004</v>
      </c>
      <c r="M397" s="449" t="s">
        <v>3639</v>
      </c>
    </row>
    <row r="398" spans="1:13" ht="195" x14ac:dyDescent="0.2">
      <c r="A398" s="464">
        <v>389</v>
      </c>
      <c r="B398" s="441" t="s">
        <v>3154</v>
      </c>
      <c r="C398" s="429" t="s">
        <v>3155</v>
      </c>
      <c r="D398" s="97" t="s">
        <v>3351</v>
      </c>
      <c r="E398" s="97">
        <v>205255917</v>
      </c>
      <c r="F398" s="97" t="s">
        <v>3157</v>
      </c>
      <c r="G398" s="447" t="s">
        <v>3545</v>
      </c>
      <c r="H398" s="97">
        <v>18</v>
      </c>
      <c r="I398" s="97" t="s">
        <v>3157</v>
      </c>
      <c r="J398" s="97" t="s">
        <v>3195</v>
      </c>
      <c r="K398" s="442"/>
      <c r="L398" s="448">
        <v>790.12800000000004</v>
      </c>
      <c r="M398" s="449" t="s">
        <v>3640</v>
      </c>
    </row>
    <row r="399" spans="1:13" ht="180" x14ac:dyDescent="0.2">
      <c r="A399" s="464">
        <v>390</v>
      </c>
      <c r="B399" s="441" t="s">
        <v>3154</v>
      </c>
      <c r="C399" s="429" t="s">
        <v>3155</v>
      </c>
      <c r="D399" s="97" t="s">
        <v>3351</v>
      </c>
      <c r="E399" s="97">
        <v>205255917</v>
      </c>
      <c r="F399" s="97" t="s">
        <v>3157</v>
      </c>
      <c r="G399" s="447" t="s">
        <v>3545</v>
      </c>
      <c r="H399" s="97">
        <v>18</v>
      </c>
      <c r="I399" s="97" t="s">
        <v>3157</v>
      </c>
      <c r="J399" s="97" t="s">
        <v>3195</v>
      </c>
      <c r="K399" s="442"/>
      <c r="L399" s="448">
        <v>790.12800000000004</v>
      </c>
      <c r="M399" s="449" t="s">
        <v>3641</v>
      </c>
    </row>
    <row r="400" spans="1:13" ht="180" x14ac:dyDescent="0.2">
      <c r="A400" s="464">
        <v>391</v>
      </c>
      <c r="B400" s="441" t="s">
        <v>3154</v>
      </c>
      <c r="C400" s="429" t="s">
        <v>3155</v>
      </c>
      <c r="D400" s="97" t="s">
        <v>3351</v>
      </c>
      <c r="E400" s="97">
        <v>205255917</v>
      </c>
      <c r="F400" s="97" t="s">
        <v>3157</v>
      </c>
      <c r="G400" s="447" t="s">
        <v>3545</v>
      </c>
      <c r="H400" s="97">
        <v>18</v>
      </c>
      <c r="I400" s="97" t="s">
        <v>3157</v>
      </c>
      <c r="J400" s="97" t="s">
        <v>3195</v>
      </c>
      <c r="K400" s="442"/>
      <c r="L400" s="448">
        <v>790.12800000000004</v>
      </c>
      <c r="M400" s="449" t="s">
        <v>3642</v>
      </c>
    </row>
    <row r="401" spans="1:13" ht="150" x14ac:dyDescent="0.2">
      <c r="A401" s="464">
        <v>392</v>
      </c>
      <c r="B401" s="441" t="s">
        <v>3154</v>
      </c>
      <c r="C401" s="429" t="s">
        <v>3155</v>
      </c>
      <c r="D401" s="97" t="s">
        <v>3351</v>
      </c>
      <c r="E401" s="97">
        <v>205255917</v>
      </c>
      <c r="F401" s="97" t="s">
        <v>3157</v>
      </c>
      <c r="G401" s="447" t="s">
        <v>3545</v>
      </c>
      <c r="H401" s="97">
        <v>18</v>
      </c>
      <c r="I401" s="97" t="s">
        <v>3157</v>
      </c>
      <c r="J401" s="97" t="s">
        <v>3195</v>
      </c>
      <c r="K401" s="442"/>
      <c r="L401" s="448">
        <v>1066.6728000000001</v>
      </c>
      <c r="M401" s="449" t="s">
        <v>3643</v>
      </c>
    </row>
    <row r="402" spans="1:13" ht="150" x14ac:dyDescent="0.2">
      <c r="A402" s="464">
        <v>393</v>
      </c>
      <c r="B402" s="441" t="s">
        <v>3154</v>
      </c>
      <c r="C402" s="429" t="s">
        <v>3155</v>
      </c>
      <c r="D402" s="97" t="s">
        <v>3351</v>
      </c>
      <c r="E402" s="97">
        <v>205255917</v>
      </c>
      <c r="F402" s="97" t="s">
        <v>3157</v>
      </c>
      <c r="G402" s="447" t="s">
        <v>3545</v>
      </c>
      <c r="H402" s="97">
        <v>18</v>
      </c>
      <c r="I402" s="97" t="s">
        <v>3157</v>
      </c>
      <c r="J402" s="97" t="s">
        <v>3195</v>
      </c>
      <c r="K402" s="442"/>
      <c r="L402" s="448">
        <v>1404.672</v>
      </c>
      <c r="M402" s="449" t="s">
        <v>3644</v>
      </c>
    </row>
    <row r="403" spans="1:13" ht="120" x14ac:dyDescent="0.2">
      <c r="A403" s="464">
        <v>394</v>
      </c>
      <c r="B403" s="441" t="s">
        <v>3154</v>
      </c>
      <c r="C403" s="429" t="s">
        <v>3155</v>
      </c>
      <c r="D403" s="97" t="s">
        <v>3351</v>
      </c>
      <c r="E403" s="97">
        <v>205255917</v>
      </c>
      <c r="F403" s="97" t="s">
        <v>3157</v>
      </c>
      <c r="G403" s="447" t="s">
        <v>3545</v>
      </c>
      <c r="H403" s="97">
        <v>18</v>
      </c>
      <c r="I403" s="97" t="s">
        <v>3157</v>
      </c>
      <c r="J403" s="97" t="s">
        <v>3195</v>
      </c>
      <c r="K403" s="442"/>
      <c r="L403" s="448">
        <v>790.12800000000004</v>
      </c>
      <c r="M403" s="449" t="s">
        <v>3645</v>
      </c>
    </row>
    <row r="404" spans="1:13" ht="105" x14ac:dyDescent="0.2">
      <c r="A404" s="464">
        <v>395</v>
      </c>
      <c r="B404" s="441" t="s">
        <v>3154</v>
      </c>
      <c r="C404" s="429" t="s">
        <v>3155</v>
      </c>
      <c r="D404" s="97" t="s">
        <v>3351</v>
      </c>
      <c r="E404" s="97">
        <v>205255917</v>
      </c>
      <c r="F404" s="97" t="s">
        <v>3157</v>
      </c>
      <c r="G404" s="447" t="s">
        <v>3545</v>
      </c>
      <c r="H404" s="97">
        <v>18</v>
      </c>
      <c r="I404" s="97" t="s">
        <v>3157</v>
      </c>
      <c r="J404" s="97"/>
      <c r="K404" s="442"/>
      <c r="L404" s="448">
        <v>1580.2560000000001</v>
      </c>
      <c r="M404" s="449" t="s">
        <v>3646</v>
      </c>
    </row>
    <row r="405" spans="1:13" ht="165" x14ac:dyDescent="0.2">
      <c r="A405" s="464">
        <v>396</v>
      </c>
      <c r="B405" s="441" t="s">
        <v>3154</v>
      </c>
      <c r="C405" s="429" t="s">
        <v>3155</v>
      </c>
      <c r="D405" s="97" t="s">
        <v>3351</v>
      </c>
      <c r="E405" s="97">
        <v>205255917</v>
      </c>
      <c r="F405" s="97" t="s">
        <v>3157</v>
      </c>
      <c r="G405" s="447" t="s">
        <v>3539</v>
      </c>
      <c r="H405" s="97">
        <v>18</v>
      </c>
      <c r="I405" s="97" t="s">
        <v>3157</v>
      </c>
      <c r="J405" s="97" t="s">
        <v>3195</v>
      </c>
      <c r="K405" s="442"/>
      <c r="L405" s="448">
        <v>2633.7599999999998</v>
      </c>
      <c r="M405" s="449" t="s">
        <v>3647</v>
      </c>
    </row>
    <row r="406" spans="1:13" ht="165" x14ac:dyDescent="0.2">
      <c r="A406" s="464">
        <v>397</v>
      </c>
      <c r="B406" s="441" t="s">
        <v>3154</v>
      </c>
      <c r="C406" s="429" t="s">
        <v>3155</v>
      </c>
      <c r="D406" s="97" t="s">
        <v>3351</v>
      </c>
      <c r="E406" s="97">
        <v>205255917</v>
      </c>
      <c r="F406" s="97" t="s">
        <v>3157</v>
      </c>
      <c r="G406" s="447" t="s">
        <v>3539</v>
      </c>
      <c r="H406" s="97">
        <v>18</v>
      </c>
      <c r="I406" s="97" t="s">
        <v>3157</v>
      </c>
      <c r="J406" s="97" t="s">
        <v>3195</v>
      </c>
      <c r="K406" s="442"/>
      <c r="L406" s="448">
        <v>1580.2560000000001</v>
      </c>
      <c r="M406" s="449" t="s">
        <v>3648</v>
      </c>
    </row>
    <row r="407" spans="1:13" ht="114.75" x14ac:dyDescent="0.2">
      <c r="A407" s="464">
        <v>398</v>
      </c>
      <c r="B407" s="441" t="s">
        <v>3649</v>
      </c>
      <c r="C407" s="429" t="s">
        <v>3155</v>
      </c>
      <c r="D407" s="97" t="s">
        <v>3650</v>
      </c>
      <c r="E407" s="97">
        <v>204873388</v>
      </c>
      <c r="F407" s="97" t="s">
        <v>3157</v>
      </c>
      <c r="G407" s="456" t="s">
        <v>3651</v>
      </c>
      <c r="H407" s="466">
        <v>27</v>
      </c>
      <c r="I407" s="97" t="s">
        <v>3157</v>
      </c>
      <c r="J407" s="97" t="s">
        <v>3195</v>
      </c>
      <c r="K407" s="442"/>
      <c r="L407" s="463">
        <v>1382.7239999999999</v>
      </c>
      <c r="M407" s="460" t="s">
        <v>3652</v>
      </c>
    </row>
    <row r="408" spans="1:13" ht="153" x14ac:dyDescent="0.2">
      <c r="A408" s="464">
        <v>399</v>
      </c>
      <c r="B408" s="441" t="s">
        <v>3649</v>
      </c>
      <c r="C408" s="429" t="s">
        <v>3155</v>
      </c>
      <c r="D408" s="97" t="s">
        <v>3650</v>
      </c>
      <c r="E408" s="97">
        <v>204873388</v>
      </c>
      <c r="F408" s="97" t="s">
        <v>3157</v>
      </c>
      <c r="G408" s="456" t="s">
        <v>3651</v>
      </c>
      <c r="H408" s="466">
        <v>100</v>
      </c>
      <c r="I408" s="97" t="s">
        <v>3157</v>
      </c>
      <c r="J408" s="97" t="s">
        <v>3195</v>
      </c>
      <c r="K408" s="442">
        <v>1</v>
      </c>
      <c r="L408" s="463">
        <v>5121.2000000000007</v>
      </c>
      <c r="M408" s="460" t="s">
        <v>3653</v>
      </c>
    </row>
    <row r="409" spans="1:13" ht="102" x14ac:dyDescent="0.2">
      <c r="A409" s="464">
        <v>400</v>
      </c>
      <c r="B409" s="441" t="s">
        <v>3649</v>
      </c>
      <c r="C409" s="429" t="s">
        <v>3155</v>
      </c>
      <c r="D409" s="97" t="s">
        <v>3650</v>
      </c>
      <c r="E409" s="97">
        <v>204873388</v>
      </c>
      <c r="F409" s="97" t="s">
        <v>3157</v>
      </c>
      <c r="G409" s="456" t="s">
        <v>3651</v>
      </c>
      <c r="H409" s="466">
        <v>128</v>
      </c>
      <c r="I409" s="97" t="s">
        <v>3157</v>
      </c>
      <c r="J409" s="97" t="s">
        <v>3195</v>
      </c>
      <c r="K409" s="442"/>
      <c r="L409" s="463">
        <v>6555.1359999999986</v>
      </c>
      <c r="M409" s="460" t="s">
        <v>3654</v>
      </c>
    </row>
    <row r="410" spans="1:13" ht="153" x14ac:dyDescent="0.2">
      <c r="A410" s="464">
        <v>401</v>
      </c>
      <c r="B410" s="441" t="s">
        <v>3649</v>
      </c>
      <c r="C410" s="429" t="s">
        <v>3155</v>
      </c>
      <c r="D410" s="97" t="s">
        <v>3650</v>
      </c>
      <c r="E410" s="97">
        <v>204873388</v>
      </c>
      <c r="F410" s="97" t="s">
        <v>3157</v>
      </c>
      <c r="G410" s="456" t="s">
        <v>3651</v>
      </c>
      <c r="H410" s="466">
        <v>80</v>
      </c>
      <c r="I410" s="97" t="s">
        <v>3157</v>
      </c>
      <c r="J410" s="97" t="s">
        <v>3195</v>
      </c>
      <c r="K410" s="442"/>
      <c r="L410" s="463">
        <v>4096.96</v>
      </c>
      <c r="M410" s="460" t="s">
        <v>3655</v>
      </c>
    </row>
    <row r="411" spans="1:13" ht="89.25" x14ac:dyDescent="0.2">
      <c r="A411" s="464">
        <v>402</v>
      </c>
      <c r="B411" s="441" t="s">
        <v>3649</v>
      </c>
      <c r="C411" s="429" t="s">
        <v>3155</v>
      </c>
      <c r="D411" s="97" t="s">
        <v>3650</v>
      </c>
      <c r="E411" s="97">
        <v>204873388</v>
      </c>
      <c r="F411" s="97" t="s">
        <v>3157</v>
      </c>
      <c r="G411" s="456" t="s">
        <v>3651</v>
      </c>
      <c r="H411" s="466">
        <v>64</v>
      </c>
      <c r="I411" s="97" t="s">
        <v>3157</v>
      </c>
      <c r="J411" s="97" t="s">
        <v>3195</v>
      </c>
      <c r="K411" s="442"/>
      <c r="L411" s="463">
        <v>3277.5679999999993</v>
      </c>
      <c r="M411" s="460" t="s">
        <v>3656</v>
      </c>
    </row>
    <row r="412" spans="1:13" ht="63.75" x14ac:dyDescent="0.2">
      <c r="A412" s="464">
        <v>403</v>
      </c>
      <c r="B412" s="441" t="s">
        <v>3649</v>
      </c>
      <c r="C412" s="429" t="s">
        <v>3155</v>
      </c>
      <c r="D412" s="97" t="s">
        <v>3650</v>
      </c>
      <c r="E412" s="97">
        <v>204873388</v>
      </c>
      <c r="F412" s="97" t="s">
        <v>3157</v>
      </c>
      <c r="G412" s="456" t="s">
        <v>3651</v>
      </c>
      <c r="H412" s="466">
        <v>64</v>
      </c>
      <c r="I412" s="97" t="s">
        <v>3157</v>
      </c>
      <c r="J412" s="97" t="s">
        <v>3195</v>
      </c>
      <c r="K412" s="442"/>
      <c r="L412" s="463">
        <v>3277.5679999999993</v>
      </c>
      <c r="M412" s="460" t="s">
        <v>3657</v>
      </c>
    </row>
    <row r="413" spans="1:13" ht="76.5" x14ac:dyDescent="0.2">
      <c r="A413" s="464">
        <v>404</v>
      </c>
      <c r="B413" s="441" t="s">
        <v>3649</v>
      </c>
      <c r="C413" s="429" t="s">
        <v>3155</v>
      </c>
      <c r="D413" s="97" t="s">
        <v>3650</v>
      </c>
      <c r="E413" s="97">
        <v>204873388</v>
      </c>
      <c r="F413" s="97" t="s">
        <v>3157</v>
      </c>
      <c r="G413" s="456" t="s">
        <v>3651</v>
      </c>
      <c r="H413" s="466">
        <v>64</v>
      </c>
      <c r="I413" s="97" t="s">
        <v>3157</v>
      </c>
      <c r="J413" s="97" t="s">
        <v>3195</v>
      </c>
      <c r="K413" s="442"/>
      <c r="L413" s="463">
        <v>3277.5679999999993</v>
      </c>
      <c r="M413" s="460" t="s">
        <v>3658</v>
      </c>
    </row>
    <row r="414" spans="1:13" ht="102" x14ac:dyDescent="0.2">
      <c r="A414" s="464">
        <v>405</v>
      </c>
      <c r="B414" s="441" t="s">
        <v>3649</v>
      </c>
      <c r="C414" s="429" t="s">
        <v>3155</v>
      </c>
      <c r="D414" s="97" t="s">
        <v>3650</v>
      </c>
      <c r="E414" s="97">
        <v>204873388</v>
      </c>
      <c r="F414" s="97" t="s">
        <v>3157</v>
      </c>
      <c r="G414" s="456" t="s">
        <v>3651</v>
      </c>
      <c r="H414" s="466">
        <v>48</v>
      </c>
      <c r="I414" s="97" t="s">
        <v>3157</v>
      </c>
      <c r="J414" s="97" t="s">
        <v>3195</v>
      </c>
      <c r="K414" s="442"/>
      <c r="L414" s="463">
        <v>2458.1759999999999</v>
      </c>
      <c r="M414" s="460" t="s">
        <v>3659</v>
      </c>
    </row>
    <row r="415" spans="1:13" ht="89.25" x14ac:dyDescent="0.2">
      <c r="A415" s="464">
        <v>406</v>
      </c>
      <c r="B415" s="441" t="s">
        <v>3649</v>
      </c>
      <c r="C415" s="429" t="s">
        <v>3155</v>
      </c>
      <c r="D415" s="97" t="s">
        <v>3650</v>
      </c>
      <c r="E415" s="97">
        <v>204873388</v>
      </c>
      <c r="F415" s="97" t="s">
        <v>3157</v>
      </c>
      <c r="G415" s="456" t="s">
        <v>3651</v>
      </c>
      <c r="H415" s="466">
        <v>48</v>
      </c>
      <c r="I415" s="97" t="s">
        <v>3157</v>
      </c>
      <c r="J415" s="97" t="s">
        <v>3195</v>
      </c>
      <c r="K415" s="442"/>
      <c r="L415" s="463">
        <v>2458.1759999999999</v>
      </c>
      <c r="M415" s="460" t="s">
        <v>3660</v>
      </c>
    </row>
    <row r="416" spans="1:13" ht="63.75" x14ac:dyDescent="0.2">
      <c r="A416" s="464">
        <v>407</v>
      </c>
      <c r="B416" s="441" t="s">
        <v>3649</v>
      </c>
      <c r="C416" s="429" t="s">
        <v>3155</v>
      </c>
      <c r="D416" s="97" t="s">
        <v>3650</v>
      </c>
      <c r="E416" s="97">
        <v>204873388</v>
      </c>
      <c r="F416" s="97" t="s">
        <v>3157</v>
      </c>
      <c r="G416" s="456" t="s">
        <v>3651</v>
      </c>
      <c r="H416" s="466">
        <v>36</v>
      </c>
      <c r="I416" s="97" t="s">
        <v>3157</v>
      </c>
      <c r="J416" s="97" t="s">
        <v>3195</v>
      </c>
      <c r="K416" s="442"/>
      <c r="L416" s="463">
        <v>1843.6320000000001</v>
      </c>
      <c r="M416" s="460" t="s">
        <v>3661</v>
      </c>
    </row>
    <row r="417" spans="1:13" ht="63.75" x14ac:dyDescent="0.2">
      <c r="A417" s="464">
        <v>408</v>
      </c>
      <c r="B417" s="441" t="s">
        <v>3649</v>
      </c>
      <c r="C417" s="429" t="s">
        <v>3155</v>
      </c>
      <c r="D417" s="97" t="s">
        <v>3650</v>
      </c>
      <c r="E417" s="97">
        <v>204873388</v>
      </c>
      <c r="F417" s="97" t="s">
        <v>3157</v>
      </c>
      <c r="G417" s="456" t="s">
        <v>3651</v>
      </c>
      <c r="H417" s="466">
        <v>36</v>
      </c>
      <c r="I417" s="97" t="s">
        <v>3157</v>
      </c>
      <c r="J417" s="97" t="s">
        <v>3195</v>
      </c>
      <c r="K417" s="442"/>
      <c r="L417" s="463">
        <v>1843.6320000000001</v>
      </c>
      <c r="M417" s="460" t="s">
        <v>3662</v>
      </c>
    </row>
    <row r="418" spans="1:13" ht="45" x14ac:dyDescent="0.2">
      <c r="A418" s="464">
        <v>409</v>
      </c>
      <c r="B418" s="441" t="s">
        <v>3649</v>
      </c>
      <c r="C418" s="429" t="s">
        <v>3155</v>
      </c>
      <c r="D418" s="97" t="s">
        <v>3650</v>
      </c>
      <c r="E418" s="97">
        <v>204873388</v>
      </c>
      <c r="F418" s="97" t="s">
        <v>3157</v>
      </c>
      <c r="G418" s="456" t="s">
        <v>3651</v>
      </c>
      <c r="H418" s="466">
        <v>27</v>
      </c>
      <c r="I418" s="97" t="s">
        <v>3157</v>
      </c>
      <c r="J418" s="97" t="s">
        <v>3195</v>
      </c>
      <c r="K418" s="442"/>
      <c r="L418" s="463">
        <v>1382.7239999999999</v>
      </c>
      <c r="M418" s="460" t="s">
        <v>3663</v>
      </c>
    </row>
    <row r="419" spans="1:13" ht="45" x14ac:dyDescent="0.2">
      <c r="A419" s="464">
        <v>410</v>
      </c>
      <c r="B419" s="441" t="s">
        <v>3649</v>
      </c>
      <c r="C419" s="429" t="s">
        <v>3155</v>
      </c>
      <c r="D419" s="97" t="s">
        <v>3650</v>
      </c>
      <c r="E419" s="97">
        <v>204873388</v>
      </c>
      <c r="F419" s="97" t="s">
        <v>3157</v>
      </c>
      <c r="G419" s="456" t="s">
        <v>3651</v>
      </c>
      <c r="H419" s="466">
        <v>18</v>
      </c>
      <c r="I419" s="97" t="s">
        <v>3157</v>
      </c>
      <c r="J419" s="97" t="s">
        <v>3195</v>
      </c>
      <c r="K419" s="442"/>
      <c r="L419" s="463">
        <v>921.81600000000003</v>
      </c>
      <c r="M419" s="460" t="s">
        <v>3664</v>
      </c>
    </row>
    <row r="420" spans="1:13" ht="89.25" x14ac:dyDescent="0.2">
      <c r="A420" s="464">
        <v>411</v>
      </c>
      <c r="B420" s="441" t="s">
        <v>3649</v>
      </c>
      <c r="C420" s="429" t="s">
        <v>3155</v>
      </c>
      <c r="D420" s="97" t="s">
        <v>3650</v>
      </c>
      <c r="E420" s="97">
        <v>204873388</v>
      </c>
      <c r="F420" s="97" t="s">
        <v>3157</v>
      </c>
      <c r="G420" s="456" t="s">
        <v>3651</v>
      </c>
      <c r="H420" s="466">
        <v>36</v>
      </c>
      <c r="I420" s="97" t="s">
        <v>3157</v>
      </c>
      <c r="J420" s="97" t="s">
        <v>3195</v>
      </c>
      <c r="K420" s="442"/>
      <c r="L420" s="463">
        <v>1843.6320000000001</v>
      </c>
      <c r="M420" s="460" t="s">
        <v>3665</v>
      </c>
    </row>
    <row r="421" spans="1:13" ht="51" x14ac:dyDescent="0.2">
      <c r="A421" s="464">
        <v>412</v>
      </c>
      <c r="B421" s="441" t="s">
        <v>3649</v>
      </c>
      <c r="C421" s="429" t="s">
        <v>3155</v>
      </c>
      <c r="D421" s="97" t="s">
        <v>3650</v>
      </c>
      <c r="E421" s="97">
        <v>204873388</v>
      </c>
      <c r="F421" s="97" t="s">
        <v>3157</v>
      </c>
      <c r="G421" s="456" t="s">
        <v>3651</v>
      </c>
      <c r="H421" s="466">
        <v>36</v>
      </c>
      <c r="I421" s="97" t="s">
        <v>3157</v>
      </c>
      <c r="J421" s="97" t="s">
        <v>3195</v>
      </c>
      <c r="K421" s="442"/>
      <c r="L421" s="463">
        <v>1843.6320000000001</v>
      </c>
      <c r="M421" s="460" t="s">
        <v>3666</v>
      </c>
    </row>
    <row r="422" spans="1:13" ht="63.75" x14ac:dyDescent="0.2">
      <c r="A422" s="464">
        <v>413</v>
      </c>
      <c r="B422" s="441" t="s">
        <v>3649</v>
      </c>
      <c r="C422" s="429" t="s">
        <v>3155</v>
      </c>
      <c r="D422" s="97" t="s">
        <v>3650</v>
      </c>
      <c r="E422" s="97">
        <v>204873388</v>
      </c>
      <c r="F422" s="97" t="s">
        <v>3157</v>
      </c>
      <c r="G422" s="456" t="s">
        <v>3651</v>
      </c>
      <c r="H422" s="466">
        <v>36</v>
      </c>
      <c r="I422" s="97" t="s">
        <v>3157</v>
      </c>
      <c r="J422" s="97" t="s">
        <v>3195</v>
      </c>
      <c r="K422" s="442"/>
      <c r="L422" s="463">
        <v>1843.6320000000001</v>
      </c>
      <c r="M422" s="460" t="s">
        <v>3667</v>
      </c>
    </row>
    <row r="423" spans="1:13" ht="76.5" x14ac:dyDescent="0.2">
      <c r="A423" s="464">
        <v>414</v>
      </c>
      <c r="B423" s="441" t="s">
        <v>3649</v>
      </c>
      <c r="C423" s="429" t="s">
        <v>3155</v>
      </c>
      <c r="D423" s="97" t="s">
        <v>3650</v>
      </c>
      <c r="E423" s="97">
        <v>204873388</v>
      </c>
      <c r="F423" s="97" t="s">
        <v>3157</v>
      </c>
      <c r="G423" s="456" t="s">
        <v>3651</v>
      </c>
      <c r="H423" s="466">
        <v>36</v>
      </c>
      <c r="I423" s="97" t="s">
        <v>3157</v>
      </c>
      <c r="J423" s="97" t="s">
        <v>3195</v>
      </c>
      <c r="K423" s="442"/>
      <c r="L423" s="463">
        <v>1843.6320000000001</v>
      </c>
      <c r="M423" s="460" t="s">
        <v>3668</v>
      </c>
    </row>
    <row r="424" spans="1:13" ht="89.25" x14ac:dyDescent="0.2">
      <c r="A424" s="464">
        <v>415</v>
      </c>
      <c r="B424" s="441" t="s">
        <v>3649</v>
      </c>
      <c r="C424" s="429" t="s">
        <v>3155</v>
      </c>
      <c r="D424" s="97" t="s">
        <v>3650</v>
      </c>
      <c r="E424" s="97">
        <v>204873388</v>
      </c>
      <c r="F424" s="97" t="s">
        <v>3157</v>
      </c>
      <c r="G424" s="456" t="s">
        <v>3651</v>
      </c>
      <c r="H424" s="466">
        <v>36</v>
      </c>
      <c r="I424" s="97" t="s">
        <v>3157</v>
      </c>
      <c r="J424" s="97" t="s">
        <v>3195</v>
      </c>
      <c r="K424" s="442"/>
      <c r="L424" s="463">
        <v>1843.6320000000001</v>
      </c>
      <c r="M424" s="460" t="s">
        <v>3669</v>
      </c>
    </row>
    <row r="425" spans="1:13" ht="102" x14ac:dyDescent="0.2">
      <c r="A425" s="464">
        <v>416</v>
      </c>
      <c r="B425" s="441" t="s">
        <v>3649</v>
      </c>
      <c r="C425" s="429" t="s">
        <v>3155</v>
      </c>
      <c r="D425" s="97" t="s">
        <v>3650</v>
      </c>
      <c r="E425" s="97">
        <v>204873388</v>
      </c>
      <c r="F425" s="97" t="s">
        <v>3157</v>
      </c>
      <c r="G425" s="456" t="s">
        <v>3651</v>
      </c>
      <c r="H425" s="466">
        <v>32</v>
      </c>
      <c r="I425" s="97" t="s">
        <v>3157</v>
      </c>
      <c r="J425" s="97" t="s">
        <v>3195</v>
      </c>
      <c r="K425" s="442"/>
      <c r="L425" s="463">
        <v>1638.7839999999997</v>
      </c>
      <c r="M425" s="460" t="s">
        <v>3670</v>
      </c>
    </row>
    <row r="426" spans="1:13" ht="76.5" x14ac:dyDescent="0.2">
      <c r="A426" s="464">
        <v>417</v>
      </c>
      <c r="B426" s="441" t="s">
        <v>3649</v>
      </c>
      <c r="C426" s="429" t="s">
        <v>3155</v>
      </c>
      <c r="D426" s="97" t="s">
        <v>3650</v>
      </c>
      <c r="E426" s="97">
        <v>204873388</v>
      </c>
      <c r="F426" s="97" t="s">
        <v>3157</v>
      </c>
      <c r="G426" s="456" t="s">
        <v>3651</v>
      </c>
      <c r="H426" s="466">
        <v>18</v>
      </c>
      <c r="I426" s="97" t="s">
        <v>3157</v>
      </c>
      <c r="J426" s="97" t="s">
        <v>3195</v>
      </c>
      <c r="K426" s="442"/>
      <c r="L426" s="463">
        <v>921.81600000000003</v>
      </c>
      <c r="M426" s="460" t="s">
        <v>3671</v>
      </c>
    </row>
    <row r="427" spans="1:13" ht="102" x14ac:dyDescent="0.2">
      <c r="A427" s="464">
        <v>418</v>
      </c>
      <c r="B427" s="441" t="s">
        <v>3649</v>
      </c>
      <c r="C427" s="429" t="s">
        <v>3155</v>
      </c>
      <c r="D427" s="97" t="s">
        <v>3650</v>
      </c>
      <c r="E427" s="97">
        <v>204873388</v>
      </c>
      <c r="F427" s="97" t="s">
        <v>3157</v>
      </c>
      <c r="G427" s="456" t="s">
        <v>3651</v>
      </c>
      <c r="H427" s="466">
        <v>36</v>
      </c>
      <c r="I427" s="97" t="s">
        <v>3157</v>
      </c>
      <c r="J427" s="97" t="s">
        <v>3195</v>
      </c>
      <c r="K427" s="442"/>
      <c r="L427" s="463">
        <v>1843.6320000000001</v>
      </c>
      <c r="M427" s="460" t="s">
        <v>3672</v>
      </c>
    </row>
    <row r="428" spans="1:13" ht="114.75" x14ac:dyDescent="0.2">
      <c r="A428" s="464">
        <v>419</v>
      </c>
      <c r="B428" s="441" t="s">
        <v>3649</v>
      </c>
      <c r="C428" s="429" t="s">
        <v>3155</v>
      </c>
      <c r="D428" s="97" t="s">
        <v>3650</v>
      </c>
      <c r="E428" s="97">
        <v>204873388</v>
      </c>
      <c r="F428" s="97" t="s">
        <v>3157</v>
      </c>
      <c r="G428" s="456" t="s">
        <v>3651</v>
      </c>
      <c r="H428" s="466">
        <v>36</v>
      </c>
      <c r="I428" s="97" t="s">
        <v>3157</v>
      </c>
      <c r="J428" s="97" t="s">
        <v>3195</v>
      </c>
      <c r="K428" s="442"/>
      <c r="L428" s="463">
        <v>1448.568</v>
      </c>
      <c r="M428" s="460" t="s">
        <v>3673</v>
      </c>
    </row>
    <row r="429" spans="1:13" ht="76.5" x14ac:dyDescent="0.2">
      <c r="A429" s="464">
        <v>420</v>
      </c>
      <c r="B429" s="441" t="s">
        <v>3649</v>
      </c>
      <c r="C429" s="429" t="s">
        <v>3155</v>
      </c>
      <c r="D429" s="97" t="s">
        <v>3650</v>
      </c>
      <c r="E429" s="97">
        <v>204873388</v>
      </c>
      <c r="F429" s="97" t="s">
        <v>3157</v>
      </c>
      <c r="G429" s="456" t="s">
        <v>3651</v>
      </c>
      <c r="H429" s="466">
        <v>37.5</v>
      </c>
      <c r="I429" s="97" t="s">
        <v>3157</v>
      </c>
      <c r="J429" s="97" t="s">
        <v>3195</v>
      </c>
      <c r="K429" s="442"/>
      <c r="L429" s="463">
        <v>1508.9250000000002</v>
      </c>
      <c r="M429" s="460" t="s">
        <v>3674</v>
      </c>
    </row>
    <row r="430" spans="1:13" ht="89.25" x14ac:dyDescent="0.2">
      <c r="A430" s="464">
        <v>421</v>
      </c>
      <c r="B430" s="441" t="s">
        <v>3649</v>
      </c>
      <c r="C430" s="429" t="s">
        <v>3155</v>
      </c>
      <c r="D430" s="97" t="s">
        <v>3650</v>
      </c>
      <c r="E430" s="97">
        <v>204873388</v>
      </c>
      <c r="F430" s="97" t="s">
        <v>3157</v>
      </c>
      <c r="G430" s="456" t="s">
        <v>3651</v>
      </c>
      <c r="H430" s="466">
        <v>4.7498000000000005</v>
      </c>
      <c r="I430" s="97" t="s">
        <v>3157</v>
      </c>
      <c r="J430" s="97" t="s">
        <v>3195</v>
      </c>
      <c r="K430" s="442"/>
      <c r="L430" s="463">
        <v>177</v>
      </c>
      <c r="M430" s="460" t="s">
        <v>3675</v>
      </c>
    </row>
    <row r="431" spans="1:13" ht="76.5" x14ac:dyDescent="0.2">
      <c r="A431" s="464">
        <v>422</v>
      </c>
      <c r="B431" s="441" t="s">
        <v>3649</v>
      </c>
      <c r="C431" s="429" t="s">
        <v>3155</v>
      </c>
      <c r="D431" s="97" t="s">
        <v>3650</v>
      </c>
      <c r="E431" s="97">
        <v>204873388</v>
      </c>
      <c r="F431" s="97" t="s">
        <v>3157</v>
      </c>
      <c r="G431" s="456" t="s">
        <v>3651</v>
      </c>
      <c r="H431" s="466">
        <v>3.5200000000000005</v>
      </c>
      <c r="I431" s="97" t="s">
        <v>3157</v>
      </c>
      <c r="J431" s="97" t="s">
        <v>3195</v>
      </c>
      <c r="K431" s="442"/>
      <c r="L431" s="463">
        <v>177</v>
      </c>
      <c r="M431" s="460" t="s">
        <v>3676</v>
      </c>
    </row>
    <row r="432" spans="1:13" ht="51" x14ac:dyDescent="0.2">
      <c r="A432" s="464">
        <v>423</v>
      </c>
      <c r="B432" s="441" t="s">
        <v>3649</v>
      </c>
      <c r="C432" s="429" t="s">
        <v>3209</v>
      </c>
      <c r="D432" s="97" t="s">
        <v>3650</v>
      </c>
      <c r="E432" s="97">
        <v>204873388</v>
      </c>
      <c r="F432" s="97" t="s">
        <v>3157</v>
      </c>
      <c r="G432" s="456" t="s">
        <v>3651</v>
      </c>
      <c r="H432" s="456">
        <v>10.29</v>
      </c>
      <c r="I432" s="97" t="s">
        <v>3157</v>
      </c>
      <c r="J432" s="97" t="s">
        <v>3195</v>
      </c>
      <c r="K432" s="442"/>
      <c r="L432" s="463">
        <v>1770</v>
      </c>
      <c r="M432" s="460" t="s">
        <v>3677</v>
      </c>
    </row>
    <row r="433" spans="1:13" ht="45" x14ac:dyDescent="0.2">
      <c r="A433" s="464">
        <v>424</v>
      </c>
      <c r="B433" s="441" t="s">
        <v>3649</v>
      </c>
      <c r="C433" s="429" t="s">
        <v>3209</v>
      </c>
      <c r="D433" s="97" t="s">
        <v>3650</v>
      </c>
      <c r="E433" s="97">
        <v>204873388</v>
      </c>
      <c r="F433" s="97" t="s">
        <v>3157</v>
      </c>
      <c r="G433" s="456" t="s">
        <v>3651</v>
      </c>
      <c r="H433" s="456">
        <v>16.09</v>
      </c>
      <c r="I433" s="97" t="s">
        <v>3157</v>
      </c>
      <c r="J433" s="97" t="s">
        <v>3195</v>
      </c>
      <c r="K433" s="442"/>
      <c r="L433" s="463">
        <v>1770</v>
      </c>
      <c r="M433" s="460" t="s">
        <v>3678</v>
      </c>
    </row>
    <row r="434" spans="1:13" ht="45" x14ac:dyDescent="0.2">
      <c r="A434" s="464">
        <v>425</v>
      </c>
      <c r="B434" s="441" t="s">
        <v>3649</v>
      </c>
      <c r="C434" s="429" t="s">
        <v>3209</v>
      </c>
      <c r="D434" s="97" t="s">
        <v>3650</v>
      </c>
      <c r="E434" s="97">
        <v>204873388</v>
      </c>
      <c r="F434" s="97" t="s">
        <v>3157</v>
      </c>
      <c r="G434" s="456" t="s">
        <v>3651</v>
      </c>
      <c r="H434" s="456">
        <v>27.9</v>
      </c>
      <c r="I434" s="97" t="s">
        <v>3157</v>
      </c>
      <c r="J434" s="97" t="s">
        <v>3195</v>
      </c>
      <c r="K434" s="442"/>
      <c r="L434" s="463">
        <v>1770</v>
      </c>
      <c r="M434" s="460" t="s">
        <v>3679</v>
      </c>
    </row>
    <row r="435" spans="1:13" ht="51" x14ac:dyDescent="0.2">
      <c r="A435" s="464">
        <v>426</v>
      </c>
      <c r="B435" s="441" t="s">
        <v>3649</v>
      </c>
      <c r="C435" s="429" t="s">
        <v>3209</v>
      </c>
      <c r="D435" s="97" t="s">
        <v>3650</v>
      </c>
      <c r="E435" s="97">
        <v>204873388</v>
      </c>
      <c r="F435" s="97" t="s">
        <v>3157</v>
      </c>
      <c r="G435" s="456" t="s">
        <v>3651</v>
      </c>
      <c r="H435" s="456">
        <v>33.72</v>
      </c>
      <c r="I435" s="97" t="s">
        <v>3157</v>
      </c>
      <c r="J435" s="97" t="s">
        <v>3195</v>
      </c>
      <c r="K435" s="442"/>
      <c r="L435" s="463">
        <v>1770</v>
      </c>
      <c r="M435" s="460" t="s">
        <v>3680</v>
      </c>
    </row>
    <row r="436" spans="1:13" ht="51" x14ac:dyDescent="0.2">
      <c r="A436" s="464">
        <v>427</v>
      </c>
      <c r="B436" s="441" t="s">
        <v>3649</v>
      </c>
      <c r="C436" s="429" t="s">
        <v>3209</v>
      </c>
      <c r="D436" s="97" t="s">
        <v>3650</v>
      </c>
      <c r="E436" s="97">
        <v>204873388</v>
      </c>
      <c r="F436" s="97" t="s">
        <v>3157</v>
      </c>
      <c r="G436" s="456" t="s">
        <v>3651</v>
      </c>
      <c r="H436" s="456">
        <v>33.64</v>
      </c>
      <c r="I436" s="97" t="s">
        <v>3157</v>
      </c>
      <c r="J436" s="97" t="s">
        <v>3195</v>
      </c>
      <c r="K436" s="442"/>
      <c r="L436" s="463">
        <v>1770</v>
      </c>
      <c r="M436" s="460" t="s">
        <v>3681</v>
      </c>
    </row>
    <row r="437" spans="1:13" ht="45" x14ac:dyDescent="0.2">
      <c r="A437" s="464">
        <v>428</v>
      </c>
      <c r="B437" s="441" t="s">
        <v>3649</v>
      </c>
      <c r="C437" s="429" t="s">
        <v>3209</v>
      </c>
      <c r="D437" s="97" t="s">
        <v>3650</v>
      </c>
      <c r="E437" s="97">
        <v>204873388</v>
      </c>
      <c r="F437" s="97" t="s">
        <v>3157</v>
      </c>
      <c r="G437" s="456" t="s">
        <v>3651</v>
      </c>
      <c r="H437" s="456">
        <v>46.8</v>
      </c>
      <c r="I437" s="97" t="s">
        <v>3157</v>
      </c>
      <c r="J437" s="97" t="s">
        <v>3195</v>
      </c>
      <c r="K437" s="442"/>
      <c r="L437" s="463">
        <v>1770</v>
      </c>
      <c r="M437" s="460" t="s">
        <v>3682</v>
      </c>
    </row>
    <row r="438" spans="1:13" ht="51" x14ac:dyDescent="0.2">
      <c r="A438" s="464">
        <v>429</v>
      </c>
      <c r="B438" s="441" t="s">
        <v>3649</v>
      </c>
      <c r="C438" s="429" t="s">
        <v>3209</v>
      </c>
      <c r="D438" s="97" t="s">
        <v>3650</v>
      </c>
      <c r="E438" s="97">
        <v>204873388</v>
      </c>
      <c r="F438" s="97" t="s">
        <v>3157</v>
      </c>
      <c r="G438" s="456" t="s">
        <v>3651</v>
      </c>
      <c r="H438" s="456">
        <v>29.03</v>
      </c>
      <c r="I438" s="97" t="s">
        <v>3157</v>
      </c>
      <c r="J438" s="97" t="s">
        <v>3195</v>
      </c>
      <c r="K438" s="442"/>
      <c r="L438" s="463">
        <v>1770</v>
      </c>
      <c r="M438" s="460" t="s">
        <v>3683</v>
      </c>
    </row>
    <row r="439" spans="1:13" ht="45" x14ac:dyDescent="0.2">
      <c r="A439" s="464">
        <v>430</v>
      </c>
      <c r="B439" s="441" t="s">
        <v>3649</v>
      </c>
      <c r="C439" s="429" t="s">
        <v>3209</v>
      </c>
      <c r="D439" s="97" t="s">
        <v>3650</v>
      </c>
      <c r="E439" s="97">
        <v>204873388</v>
      </c>
      <c r="F439" s="97" t="s">
        <v>3157</v>
      </c>
      <c r="G439" s="456" t="s">
        <v>3651</v>
      </c>
      <c r="H439" s="456">
        <v>101.15</v>
      </c>
      <c r="I439" s="97" t="s">
        <v>3157</v>
      </c>
      <c r="J439" s="97" t="s">
        <v>3195</v>
      </c>
      <c r="K439" s="442"/>
      <c r="L439" s="463">
        <v>1770</v>
      </c>
      <c r="M439" s="460" t="s">
        <v>3684</v>
      </c>
    </row>
    <row r="440" spans="1:13" ht="45" x14ac:dyDescent="0.2">
      <c r="A440" s="464">
        <v>431</v>
      </c>
      <c r="B440" s="441" t="s">
        <v>3649</v>
      </c>
      <c r="C440" s="429" t="s">
        <v>3209</v>
      </c>
      <c r="D440" s="97" t="s">
        <v>3650</v>
      </c>
      <c r="E440" s="97">
        <v>204873388</v>
      </c>
      <c r="F440" s="97" t="s">
        <v>3157</v>
      </c>
      <c r="G440" s="456" t="s">
        <v>3651</v>
      </c>
      <c r="H440" s="456">
        <v>84</v>
      </c>
      <c r="I440" s="97" t="s">
        <v>3157</v>
      </c>
      <c r="J440" s="97" t="s">
        <v>3195</v>
      </c>
      <c r="K440" s="442"/>
      <c r="L440" s="463">
        <v>1770</v>
      </c>
      <c r="M440" s="460" t="s">
        <v>3685</v>
      </c>
    </row>
    <row r="441" spans="1:13" ht="45" x14ac:dyDescent="0.2">
      <c r="A441" s="464">
        <v>432</v>
      </c>
      <c r="B441" s="441" t="s">
        <v>3649</v>
      </c>
      <c r="C441" s="429" t="s">
        <v>3209</v>
      </c>
      <c r="D441" s="97" t="s">
        <v>3650</v>
      </c>
      <c r="E441" s="97">
        <v>204873388</v>
      </c>
      <c r="F441" s="97" t="s">
        <v>3157</v>
      </c>
      <c r="G441" s="456" t="s">
        <v>3651</v>
      </c>
      <c r="H441" s="456">
        <v>19.21</v>
      </c>
      <c r="I441" s="97" t="s">
        <v>3157</v>
      </c>
      <c r="J441" s="97" t="s">
        <v>3195</v>
      </c>
      <c r="K441" s="442"/>
      <c r="L441" s="463">
        <v>1770</v>
      </c>
      <c r="M441" s="460" t="s">
        <v>3686</v>
      </c>
    </row>
    <row r="442" spans="1:13" ht="45" x14ac:dyDescent="0.2">
      <c r="A442" s="464">
        <v>433</v>
      </c>
      <c r="B442" s="441" t="s">
        <v>3649</v>
      </c>
      <c r="C442" s="429" t="s">
        <v>3209</v>
      </c>
      <c r="D442" s="97" t="s">
        <v>3650</v>
      </c>
      <c r="E442" s="97">
        <v>204873388</v>
      </c>
      <c r="F442" s="97" t="s">
        <v>3157</v>
      </c>
      <c r="G442" s="456" t="s">
        <v>3651</v>
      </c>
      <c r="H442" s="456">
        <v>27.67</v>
      </c>
      <c r="I442" s="97" t="s">
        <v>3157</v>
      </c>
      <c r="J442" s="97" t="s">
        <v>3195</v>
      </c>
      <c r="K442" s="442"/>
      <c r="L442" s="463">
        <v>1770</v>
      </c>
      <c r="M442" s="460" t="s">
        <v>3687</v>
      </c>
    </row>
    <row r="443" spans="1:13" ht="45" x14ac:dyDescent="0.2">
      <c r="A443" s="464">
        <v>434</v>
      </c>
      <c r="B443" s="441" t="s">
        <v>3649</v>
      </c>
      <c r="C443" s="429" t="s">
        <v>3209</v>
      </c>
      <c r="D443" s="97" t="s">
        <v>3650</v>
      </c>
      <c r="E443" s="97">
        <v>204873388</v>
      </c>
      <c r="F443" s="97" t="s">
        <v>3157</v>
      </c>
      <c r="G443" s="456" t="s">
        <v>3651</v>
      </c>
      <c r="H443" s="456">
        <v>77.41</v>
      </c>
      <c r="I443" s="97" t="s">
        <v>3157</v>
      </c>
      <c r="J443" s="97" t="s">
        <v>3195</v>
      </c>
      <c r="K443" s="442"/>
      <c r="L443" s="463">
        <v>1770</v>
      </c>
      <c r="M443" s="460" t="s">
        <v>3688</v>
      </c>
    </row>
    <row r="444" spans="1:13" ht="45" x14ac:dyDescent="0.2">
      <c r="A444" s="464">
        <v>435</v>
      </c>
      <c r="B444" s="441" t="s">
        <v>3649</v>
      </c>
      <c r="C444" s="429" t="s">
        <v>3209</v>
      </c>
      <c r="D444" s="97" t="s">
        <v>3650</v>
      </c>
      <c r="E444" s="97">
        <v>204873388</v>
      </c>
      <c r="F444" s="97" t="s">
        <v>3157</v>
      </c>
      <c r="G444" s="456" t="s">
        <v>3651</v>
      </c>
      <c r="H444" s="456">
        <v>12.29</v>
      </c>
      <c r="I444" s="97" t="s">
        <v>3157</v>
      </c>
      <c r="J444" s="97" t="s">
        <v>3195</v>
      </c>
      <c r="K444" s="442"/>
      <c r="L444" s="463">
        <v>1770</v>
      </c>
      <c r="M444" s="460" t="s">
        <v>3689</v>
      </c>
    </row>
    <row r="445" spans="1:13" ht="45" x14ac:dyDescent="0.2">
      <c r="A445" s="464">
        <v>436</v>
      </c>
      <c r="B445" s="441" t="s">
        <v>3649</v>
      </c>
      <c r="C445" s="429" t="s">
        <v>3209</v>
      </c>
      <c r="D445" s="97" t="s">
        <v>3650</v>
      </c>
      <c r="E445" s="97">
        <v>204873388</v>
      </c>
      <c r="F445" s="97" t="s">
        <v>3157</v>
      </c>
      <c r="G445" s="456" t="s">
        <v>3651</v>
      </c>
      <c r="H445" s="456">
        <v>22.67</v>
      </c>
      <c r="I445" s="97" t="s">
        <v>3157</v>
      </c>
      <c r="J445" s="97" t="s">
        <v>3195</v>
      </c>
      <c r="K445" s="442"/>
      <c r="L445" s="463">
        <v>1770</v>
      </c>
      <c r="M445" s="460" t="s">
        <v>3690</v>
      </c>
    </row>
    <row r="446" spans="1:13" ht="51" x14ac:dyDescent="0.2">
      <c r="A446" s="464">
        <v>437</v>
      </c>
      <c r="B446" s="441" t="s">
        <v>3649</v>
      </c>
      <c r="C446" s="429" t="s">
        <v>3209</v>
      </c>
      <c r="D446" s="97" t="s">
        <v>3650</v>
      </c>
      <c r="E446" s="97">
        <v>204873388</v>
      </c>
      <c r="F446" s="97" t="s">
        <v>3157</v>
      </c>
      <c r="G446" s="456" t="s">
        <v>3651</v>
      </c>
      <c r="H446" s="456">
        <v>41.47</v>
      </c>
      <c r="I446" s="97" t="s">
        <v>3157</v>
      </c>
      <c r="J446" s="97" t="s">
        <v>3195</v>
      </c>
      <c r="K446" s="442"/>
      <c r="L446" s="463">
        <v>1770</v>
      </c>
      <c r="M446" s="460" t="s">
        <v>3691</v>
      </c>
    </row>
    <row r="447" spans="1:13" ht="45" x14ac:dyDescent="0.2">
      <c r="A447" s="464">
        <v>438</v>
      </c>
      <c r="B447" s="441" t="s">
        <v>3649</v>
      </c>
      <c r="C447" s="429" t="s">
        <v>3209</v>
      </c>
      <c r="D447" s="97" t="s">
        <v>3650</v>
      </c>
      <c r="E447" s="97">
        <v>204873388</v>
      </c>
      <c r="F447" s="97" t="s">
        <v>3157</v>
      </c>
      <c r="G447" s="456" t="s">
        <v>3651</v>
      </c>
      <c r="H447" s="456">
        <v>77.41</v>
      </c>
      <c r="I447" s="97" t="s">
        <v>3157</v>
      </c>
      <c r="J447" s="97" t="s">
        <v>3195</v>
      </c>
      <c r="K447" s="442"/>
      <c r="L447" s="463">
        <v>1770</v>
      </c>
      <c r="M447" s="460" t="s">
        <v>3692</v>
      </c>
    </row>
    <row r="448" spans="1:13" ht="45" x14ac:dyDescent="0.2">
      <c r="A448" s="464">
        <v>439</v>
      </c>
      <c r="B448" s="441" t="s">
        <v>3649</v>
      </c>
      <c r="C448" s="429" t="s">
        <v>3209</v>
      </c>
      <c r="D448" s="97" t="s">
        <v>3650</v>
      </c>
      <c r="E448" s="97">
        <v>204873388</v>
      </c>
      <c r="F448" s="97" t="s">
        <v>3157</v>
      </c>
      <c r="G448" s="456" t="s">
        <v>3651</v>
      </c>
      <c r="H448" s="456">
        <v>36.86</v>
      </c>
      <c r="I448" s="97" t="s">
        <v>3157</v>
      </c>
      <c r="J448" s="97" t="s">
        <v>3195</v>
      </c>
      <c r="K448" s="442"/>
      <c r="L448" s="463">
        <v>1770</v>
      </c>
      <c r="M448" s="460" t="s">
        <v>3693</v>
      </c>
    </row>
    <row r="449" spans="1:13" ht="45" x14ac:dyDescent="0.2">
      <c r="A449" s="464">
        <v>440</v>
      </c>
      <c r="B449" s="441" t="s">
        <v>3649</v>
      </c>
      <c r="C449" s="429" t="s">
        <v>3209</v>
      </c>
      <c r="D449" s="97" t="s">
        <v>3650</v>
      </c>
      <c r="E449" s="97">
        <v>204873388</v>
      </c>
      <c r="F449" s="97" t="s">
        <v>3157</v>
      </c>
      <c r="G449" s="456" t="s">
        <v>3651</v>
      </c>
      <c r="H449" s="456">
        <v>110.6</v>
      </c>
      <c r="I449" s="97" t="s">
        <v>3157</v>
      </c>
      <c r="J449" s="97" t="s">
        <v>3195</v>
      </c>
      <c r="K449" s="442"/>
      <c r="L449" s="463">
        <v>1770</v>
      </c>
      <c r="M449" s="460" t="s">
        <v>3694</v>
      </c>
    </row>
    <row r="450" spans="1:13" ht="45" x14ac:dyDescent="0.2">
      <c r="A450" s="464">
        <v>441</v>
      </c>
      <c r="B450" s="441" t="s">
        <v>3649</v>
      </c>
      <c r="C450" s="429" t="s">
        <v>3209</v>
      </c>
      <c r="D450" s="97" t="s">
        <v>3650</v>
      </c>
      <c r="E450" s="97">
        <v>204873388</v>
      </c>
      <c r="F450" s="97" t="s">
        <v>3157</v>
      </c>
      <c r="G450" s="456" t="s">
        <v>3651</v>
      </c>
      <c r="H450" s="456">
        <v>71</v>
      </c>
      <c r="I450" s="97" t="s">
        <v>3157</v>
      </c>
      <c r="J450" s="97" t="s">
        <v>3195</v>
      </c>
      <c r="K450" s="442"/>
      <c r="L450" s="463">
        <v>1770</v>
      </c>
      <c r="M450" s="460" t="s">
        <v>3695</v>
      </c>
    </row>
    <row r="451" spans="1:13" ht="63.75" x14ac:dyDescent="0.2">
      <c r="A451" s="464">
        <v>442</v>
      </c>
      <c r="B451" s="441" t="s">
        <v>3649</v>
      </c>
      <c r="C451" s="429" t="s">
        <v>3209</v>
      </c>
      <c r="D451" s="97" t="s">
        <v>3650</v>
      </c>
      <c r="E451" s="97">
        <v>204873388</v>
      </c>
      <c r="F451" s="97" t="s">
        <v>3157</v>
      </c>
      <c r="G451" s="456" t="s">
        <v>3651</v>
      </c>
      <c r="H451" s="456">
        <v>6</v>
      </c>
      <c r="I451" s="97" t="s">
        <v>3157</v>
      </c>
      <c r="J451" s="97" t="s">
        <v>3195</v>
      </c>
      <c r="K451" s="442"/>
      <c r="L451" s="463">
        <v>1770</v>
      </c>
      <c r="M451" s="460" t="s">
        <v>3696</v>
      </c>
    </row>
    <row r="452" spans="1:13" ht="51" x14ac:dyDescent="0.2">
      <c r="A452" s="464">
        <v>443</v>
      </c>
      <c r="B452" s="441" t="s">
        <v>3649</v>
      </c>
      <c r="C452" s="429" t="s">
        <v>3209</v>
      </c>
      <c r="D452" s="97" t="s">
        <v>3650</v>
      </c>
      <c r="E452" s="97">
        <v>204873388</v>
      </c>
      <c r="F452" s="97" t="s">
        <v>3157</v>
      </c>
      <c r="G452" s="456" t="s">
        <v>3651</v>
      </c>
      <c r="H452" s="456">
        <v>7</v>
      </c>
      <c r="I452" s="97" t="s">
        <v>3157</v>
      </c>
      <c r="J452" s="97" t="s">
        <v>3195</v>
      </c>
      <c r="K452" s="442"/>
      <c r="L452" s="463">
        <v>1770</v>
      </c>
      <c r="M452" s="460" t="s">
        <v>3697</v>
      </c>
    </row>
    <row r="453" spans="1:13" ht="51" x14ac:dyDescent="0.2">
      <c r="A453" s="464">
        <v>444</v>
      </c>
      <c r="B453" s="441" t="s">
        <v>3649</v>
      </c>
      <c r="C453" s="429" t="s">
        <v>3209</v>
      </c>
      <c r="D453" s="97" t="s">
        <v>3650</v>
      </c>
      <c r="E453" s="97">
        <v>204873388</v>
      </c>
      <c r="F453" s="97" t="s">
        <v>3157</v>
      </c>
      <c r="G453" s="456" t="s">
        <v>3651</v>
      </c>
      <c r="H453" s="456">
        <v>15</v>
      </c>
      <c r="I453" s="97" t="s">
        <v>3157</v>
      </c>
      <c r="J453" s="97" t="s">
        <v>3195</v>
      </c>
      <c r="K453" s="442"/>
      <c r="L453" s="463">
        <v>1770</v>
      </c>
      <c r="M453" s="460" t="s">
        <v>3698</v>
      </c>
    </row>
    <row r="454" spans="1:13" ht="45" x14ac:dyDescent="0.2">
      <c r="A454" s="464">
        <v>445</v>
      </c>
      <c r="B454" s="441" t="s">
        <v>3649</v>
      </c>
      <c r="C454" s="429" t="s">
        <v>3209</v>
      </c>
      <c r="D454" s="97" t="s">
        <v>3650</v>
      </c>
      <c r="E454" s="97">
        <v>204873388</v>
      </c>
      <c r="F454" s="97" t="s">
        <v>3157</v>
      </c>
      <c r="G454" s="456" t="s">
        <v>3651</v>
      </c>
      <c r="H454" s="456">
        <v>22.12</v>
      </c>
      <c r="I454" s="97" t="s">
        <v>3157</v>
      </c>
      <c r="J454" s="97" t="s">
        <v>3195</v>
      </c>
      <c r="K454" s="442"/>
      <c r="L454" s="463">
        <v>1180</v>
      </c>
      <c r="M454" s="460" t="s">
        <v>3699</v>
      </c>
    </row>
    <row r="455" spans="1:13" ht="45" x14ac:dyDescent="0.2">
      <c r="A455" s="464">
        <v>446</v>
      </c>
      <c r="B455" s="441" t="s">
        <v>3649</v>
      </c>
      <c r="C455" s="429" t="s">
        <v>3209</v>
      </c>
      <c r="D455" s="97" t="s">
        <v>3650</v>
      </c>
      <c r="E455" s="97">
        <v>204873388</v>
      </c>
      <c r="F455" s="97" t="s">
        <v>3157</v>
      </c>
      <c r="G455" s="456" t="s">
        <v>3651</v>
      </c>
      <c r="H455" s="456">
        <v>13.82</v>
      </c>
      <c r="I455" s="97" t="s">
        <v>3157</v>
      </c>
      <c r="J455" s="97" t="s">
        <v>3195</v>
      </c>
      <c r="K455" s="442"/>
      <c r="L455" s="463">
        <v>1180</v>
      </c>
      <c r="M455" s="460" t="s">
        <v>3700</v>
      </c>
    </row>
    <row r="456" spans="1:13" ht="51" x14ac:dyDescent="0.2">
      <c r="A456" s="464">
        <v>447</v>
      </c>
      <c r="B456" s="441" t="s">
        <v>3649</v>
      </c>
      <c r="C456" s="429" t="s">
        <v>3209</v>
      </c>
      <c r="D456" s="97" t="s">
        <v>3650</v>
      </c>
      <c r="E456" s="97">
        <v>204873388</v>
      </c>
      <c r="F456" s="97" t="s">
        <v>3157</v>
      </c>
      <c r="G456" s="456" t="s">
        <v>3651</v>
      </c>
      <c r="H456" s="456">
        <v>55.3</v>
      </c>
      <c r="I456" s="97" t="s">
        <v>3157</v>
      </c>
      <c r="J456" s="97" t="s">
        <v>3195</v>
      </c>
      <c r="K456" s="442"/>
      <c r="L456" s="463">
        <v>1180</v>
      </c>
      <c r="M456" s="460" t="s">
        <v>3701</v>
      </c>
    </row>
    <row r="457" spans="1:13" ht="51" x14ac:dyDescent="0.2">
      <c r="A457" s="464">
        <v>448</v>
      </c>
      <c r="B457" s="441" t="s">
        <v>3649</v>
      </c>
      <c r="C457" s="429" t="s">
        <v>3209</v>
      </c>
      <c r="D457" s="97" t="s">
        <v>3650</v>
      </c>
      <c r="E457" s="97">
        <v>204873388</v>
      </c>
      <c r="F457" s="97" t="s">
        <v>3157</v>
      </c>
      <c r="G457" s="456" t="s">
        <v>3651</v>
      </c>
      <c r="H457" s="456">
        <v>16.559999999999999</v>
      </c>
      <c r="I457" s="97" t="s">
        <v>3157</v>
      </c>
      <c r="J457" s="97" t="s">
        <v>3195</v>
      </c>
      <c r="K457" s="442"/>
      <c r="L457" s="463">
        <v>1180</v>
      </c>
      <c r="M457" s="460" t="s">
        <v>3702</v>
      </c>
    </row>
    <row r="458" spans="1:13" ht="45" x14ac:dyDescent="0.2">
      <c r="A458" s="464">
        <v>449</v>
      </c>
      <c r="B458" s="441" t="s">
        <v>3649</v>
      </c>
      <c r="C458" s="429" t="s">
        <v>3209</v>
      </c>
      <c r="D458" s="97" t="s">
        <v>3650</v>
      </c>
      <c r="E458" s="97">
        <v>204873388</v>
      </c>
      <c r="F458" s="97" t="s">
        <v>3157</v>
      </c>
      <c r="G458" s="456" t="s">
        <v>3651</v>
      </c>
      <c r="H458" s="456">
        <v>41.47</v>
      </c>
      <c r="I458" s="97" t="s">
        <v>3157</v>
      </c>
      <c r="J458" s="97" t="s">
        <v>3195</v>
      </c>
      <c r="K458" s="442"/>
      <c r="L458" s="463">
        <v>1180</v>
      </c>
      <c r="M458" s="460" t="s">
        <v>3703</v>
      </c>
    </row>
    <row r="459" spans="1:13" ht="45" x14ac:dyDescent="0.2">
      <c r="A459" s="464">
        <v>450</v>
      </c>
      <c r="B459" s="441" t="s">
        <v>3649</v>
      </c>
      <c r="C459" s="429" t="s">
        <v>3209</v>
      </c>
      <c r="D459" s="97" t="s">
        <v>3650</v>
      </c>
      <c r="E459" s="97">
        <v>204873388</v>
      </c>
      <c r="F459" s="97" t="s">
        <v>3157</v>
      </c>
      <c r="G459" s="456" t="s">
        <v>3651</v>
      </c>
      <c r="H459" s="456">
        <v>41.47</v>
      </c>
      <c r="I459" s="97" t="s">
        <v>3157</v>
      </c>
      <c r="J459" s="97" t="s">
        <v>3195</v>
      </c>
      <c r="K459" s="442"/>
      <c r="L459" s="463">
        <v>1180</v>
      </c>
      <c r="M459" s="460" t="s">
        <v>3704</v>
      </c>
    </row>
    <row r="460" spans="1:13" ht="45" x14ac:dyDescent="0.2">
      <c r="A460" s="464">
        <v>451</v>
      </c>
      <c r="B460" s="441" t="s">
        <v>3649</v>
      </c>
      <c r="C460" s="429" t="s">
        <v>3209</v>
      </c>
      <c r="D460" s="97" t="s">
        <v>3650</v>
      </c>
      <c r="E460" s="97">
        <v>204873388</v>
      </c>
      <c r="F460" s="97" t="s">
        <v>3157</v>
      </c>
      <c r="G460" s="456" t="s">
        <v>3651</v>
      </c>
      <c r="H460" s="456">
        <v>5.53</v>
      </c>
      <c r="I460" s="97" t="s">
        <v>3157</v>
      </c>
      <c r="J460" s="97" t="s">
        <v>3195</v>
      </c>
      <c r="K460" s="442"/>
      <c r="L460" s="463">
        <v>1180</v>
      </c>
      <c r="M460" s="460" t="s">
        <v>3705</v>
      </c>
    </row>
    <row r="461" spans="1:13" ht="45" x14ac:dyDescent="0.2">
      <c r="A461" s="464">
        <v>452</v>
      </c>
      <c r="B461" s="441" t="s">
        <v>3649</v>
      </c>
      <c r="C461" s="429" t="s">
        <v>3209</v>
      </c>
      <c r="D461" s="97" t="s">
        <v>3650</v>
      </c>
      <c r="E461" s="97">
        <v>204873388</v>
      </c>
      <c r="F461" s="97" t="s">
        <v>3157</v>
      </c>
      <c r="G461" s="456" t="s">
        <v>3651</v>
      </c>
      <c r="H461" s="456">
        <v>13.82</v>
      </c>
      <c r="I461" s="97" t="s">
        <v>3157</v>
      </c>
      <c r="J461" s="97" t="s">
        <v>3195</v>
      </c>
      <c r="K461" s="442"/>
      <c r="L461" s="463">
        <v>1180</v>
      </c>
      <c r="M461" s="460" t="s">
        <v>3706</v>
      </c>
    </row>
    <row r="462" spans="1:13" ht="45" x14ac:dyDescent="0.2">
      <c r="A462" s="464">
        <v>453</v>
      </c>
      <c r="B462" s="441" t="s">
        <v>3649</v>
      </c>
      <c r="C462" s="429" t="s">
        <v>3209</v>
      </c>
      <c r="D462" s="97" t="s">
        <v>3650</v>
      </c>
      <c r="E462" s="97">
        <v>204873388</v>
      </c>
      <c r="F462" s="97" t="s">
        <v>3157</v>
      </c>
      <c r="G462" s="456" t="s">
        <v>3651</v>
      </c>
      <c r="H462" s="456">
        <v>13.82</v>
      </c>
      <c r="I462" s="97" t="s">
        <v>3157</v>
      </c>
      <c r="J462" s="97" t="s">
        <v>3195</v>
      </c>
      <c r="K462" s="442"/>
      <c r="L462" s="463">
        <v>1180</v>
      </c>
      <c r="M462" s="460" t="s">
        <v>3707</v>
      </c>
    </row>
    <row r="463" spans="1:13" ht="395.25" x14ac:dyDescent="0.2">
      <c r="A463" s="464">
        <v>454</v>
      </c>
      <c r="B463" s="441" t="s">
        <v>3649</v>
      </c>
      <c r="C463" s="429" t="s">
        <v>3708</v>
      </c>
      <c r="D463" s="97" t="s">
        <v>3650</v>
      </c>
      <c r="E463" s="97">
        <v>204873388</v>
      </c>
      <c r="F463" s="97" t="s">
        <v>3157</v>
      </c>
      <c r="G463" s="456" t="s">
        <v>3709</v>
      </c>
      <c r="H463" s="468">
        <v>1038.06</v>
      </c>
      <c r="I463" s="97" t="s">
        <v>3157</v>
      </c>
      <c r="J463" s="97" t="s">
        <v>3195</v>
      </c>
      <c r="K463" s="442"/>
      <c r="L463" s="463">
        <v>284262</v>
      </c>
      <c r="M463" s="456" t="s">
        <v>3710</v>
      </c>
    </row>
    <row r="464" spans="1:13" ht="45" x14ac:dyDescent="0.2">
      <c r="A464" s="464">
        <v>455</v>
      </c>
      <c r="B464" s="441" t="s">
        <v>3649</v>
      </c>
      <c r="C464" s="429" t="s">
        <v>3708</v>
      </c>
      <c r="D464" s="97" t="s">
        <v>3650</v>
      </c>
      <c r="E464" s="97">
        <v>204873388</v>
      </c>
      <c r="F464" s="97" t="s">
        <v>3157</v>
      </c>
      <c r="G464" s="456" t="s">
        <v>3709</v>
      </c>
      <c r="H464" s="468">
        <v>16</v>
      </c>
      <c r="I464" s="97" t="s">
        <v>3157</v>
      </c>
      <c r="J464" s="97" t="s">
        <v>3195</v>
      </c>
      <c r="K464" s="442"/>
      <c r="L464" s="463">
        <v>3894</v>
      </c>
      <c r="M464" s="456" t="s">
        <v>3711</v>
      </c>
    </row>
    <row r="465" spans="1:13" ht="51" x14ac:dyDescent="0.2">
      <c r="A465" s="464">
        <v>456</v>
      </c>
      <c r="B465" s="441" t="s">
        <v>3649</v>
      </c>
      <c r="C465" s="429" t="s">
        <v>3708</v>
      </c>
      <c r="D465" s="97" t="s">
        <v>3650</v>
      </c>
      <c r="E465" s="97">
        <v>204873388</v>
      </c>
      <c r="F465" s="97" t="s">
        <v>3157</v>
      </c>
      <c r="G465" s="456" t="s">
        <v>3709</v>
      </c>
      <c r="H465" s="468">
        <v>107.6</v>
      </c>
      <c r="I465" s="97" t="s">
        <v>3157</v>
      </c>
      <c r="J465" s="97" t="s">
        <v>3195</v>
      </c>
      <c r="K465" s="442"/>
      <c r="L465" s="463">
        <v>15576</v>
      </c>
      <c r="M465" s="456" t="s">
        <v>3712</v>
      </c>
    </row>
    <row r="466" spans="1:13" ht="216.75" x14ac:dyDescent="0.2">
      <c r="A466" s="464">
        <v>457</v>
      </c>
      <c r="B466" s="441" t="s">
        <v>3649</v>
      </c>
      <c r="C466" s="429" t="s">
        <v>3708</v>
      </c>
      <c r="D466" s="97" t="s">
        <v>3650</v>
      </c>
      <c r="E466" s="97">
        <v>204873388</v>
      </c>
      <c r="F466" s="97" t="s">
        <v>3157</v>
      </c>
      <c r="G466" s="456" t="s">
        <v>3651</v>
      </c>
      <c r="H466" s="468">
        <v>666</v>
      </c>
      <c r="I466" s="97" t="s">
        <v>3157</v>
      </c>
      <c r="J466" s="97" t="s">
        <v>3195</v>
      </c>
      <c r="K466" s="442"/>
      <c r="L466" s="463">
        <v>157518</v>
      </c>
      <c r="M466" s="456" t="s">
        <v>3713</v>
      </c>
    </row>
    <row r="467" spans="1:13" ht="178.5" x14ac:dyDescent="0.2">
      <c r="A467" s="464">
        <v>458</v>
      </c>
      <c r="B467" s="441" t="s">
        <v>3649</v>
      </c>
      <c r="C467" s="429" t="s">
        <v>3708</v>
      </c>
      <c r="D467" s="97" t="s">
        <v>3650</v>
      </c>
      <c r="E467" s="97">
        <v>204873388</v>
      </c>
      <c r="F467" s="97" t="s">
        <v>3157</v>
      </c>
      <c r="G467" s="456" t="s">
        <v>3651</v>
      </c>
      <c r="H467" s="468">
        <v>195.29999999999998</v>
      </c>
      <c r="I467" s="97" t="s">
        <v>3157</v>
      </c>
      <c r="J467" s="97" t="s">
        <v>3195</v>
      </c>
      <c r="K467" s="442"/>
      <c r="L467" s="463">
        <v>44898</v>
      </c>
      <c r="M467" s="456" t="s">
        <v>3714</v>
      </c>
    </row>
    <row r="468" spans="1:13" ht="216.75" x14ac:dyDescent="0.2">
      <c r="A468" s="464">
        <v>459</v>
      </c>
      <c r="B468" s="441" t="s">
        <v>3649</v>
      </c>
      <c r="C468" s="429" t="s">
        <v>3708</v>
      </c>
      <c r="D468" s="97" t="s">
        <v>3650</v>
      </c>
      <c r="E468" s="97">
        <v>204873388</v>
      </c>
      <c r="F468" s="97" t="s">
        <v>3157</v>
      </c>
      <c r="G468" s="456" t="s">
        <v>3651</v>
      </c>
      <c r="H468" s="468">
        <v>696.6</v>
      </c>
      <c r="I468" s="97" t="s">
        <v>3157</v>
      </c>
      <c r="J468" s="97" t="s">
        <v>3195</v>
      </c>
      <c r="K468" s="442"/>
      <c r="L468" s="463">
        <v>168678</v>
      </c>
      <c r="M468" s="456" t="s">
        <v>3713</v>
      </c>
    </row>
    <row r="469" spans="1:13" ht="45" x14ac:dyDescent="0.2">
      <c r="A469" s="464">
        <v>460</v>
      </c>
      <c r="B469" s="441" t="s">
        <v>3649</v>
      </c>
      <c r="C469" s="429" t="s">
        <v>3708</v>
      </c>
      <c r="D469" s="97" t="s">
        <v>3650</v>
      </c>
      <c r="E469" s="97">
        <v>204873388</v>
      </c>
      <c r="F469" s="97" t="s">
        <v>3157</v>
      </c>
      <c r="G469" s="456" t="s">
        <v>3651</v>
      </c>
      <c r="H469" s="468">
        <v>333.64</v>
      </c>
      <c r="I469" s="97" t="s">
        <v>3157</v>
      </c>
      <c r="J469" s="97" t="s">
        <v>3195</v>
      </c>
      <c r="K469" s="442"/>
      <c r="L469" s="463">
        <v>37969.599999999999</v>
      </c>
      <c r="M469" s="456" t="s">
        <v>3715</v>
      </c>
    </row>
    <row r="470" spans="1:13" ht="45" x14ac:dyDescent="0.2">
      <c r="A470" s="464">
        <v>461</v>
      </c>
      <c r="B470" s="441" t="s">
        <v>3649</v>
      </c>
      <c r="C470" s="429" t="s">
        <v>3708</v>
      </c>
      <c r="D470" s="97" t="s">
        <v>3650</v>
      </c>
      <c r="E470" s="97">
        <v>204873388</v>
      </c>
      <c r="F470" s="97" t="s">
        <v>3157</v>
      </c>
      <c r="G470" s="456" t="s">
        <v>3651</v>
      </c>
      <c r="H470" s="468">
        <v>165.2</v>
      </c>
      <c r="I470" s="97" t="s">
        <v>3157</v>
      </c>
      <c r="J470" s="97" t="s">
        <v>3195</v>
      </c>
      <c r="K470" s="442"/>
      <c r="L470" s="463">
        <v>21172</v>
      </c>
      <c r="M470" s="456" t="s">
        <v>3715</v>
      </c>
    </row>
    <row r="471" spans="1:13" ht="114.75" x14ac:dyDescent="0.2">
      <c r="A471" s="464">
        <v>462</v>
      </c>
      <c r="B471" s="441" t="s">
        <v>3154</v>
      </c>
      <c r="C471" s="429" t="s">
        <v>3155</v>
      </c>
      <c r="D471" s="97" t="s">
        <v>3650</v>
      </c>
      <c r="E471" s="97">
        <v>204873388</v>
      </c>
      <c r="F471" s="97" t="s">
        <v>3157</v>
      </c>
      <c r="G471" s="450" t="s">
        <v>3709</v>
      </c>
      <c r="H471" s="450">
        <v>4.165</v>
      </c>
      <c r="I471" s="97" t="s">
        <v>3157</v>
      </c>
      <c r="J471" s="97" t="s">
        <v>3195</v>
      </c>
      <c r="K471" s="442"/>
      <c r="L471" s="463">
        <v>529.74</v>
      </c>
      <c r="M471" s="460" t="s">
        <v>3716</v>
      </c>
    </row>
    <row r="472" spans="1:13" ht="153" x14ac:dyDescent="0.2">
      <c r="A472" s="464">
        <v>463</v>
      </c>
      <c r="B472" s="441" t="s">
        <v>3154</v>
      </c>
      <c r="C472" s="429" t="s">
        <v>3155</v>
      </c>
      <c r="D472" s="97" t="s">
        <v>3650</v>
      </c>
      <c r="E472" s="97">
        <v>204873388</v>
      </c>
      <c r="F472" s="97" t="s">
        <v>3157</v>
      </c>
      <c r="G472" s="450" t="s">
        <v>3709</v>
      </c>
      <c r="H472" s="450">
        <v>23.704199999999997</v>
      </c>
      <c r="I472" s="97" t="s">
        <v>3157</v>
      </c>
      <c r="J472" s="97" t="s">
        <v>3195</v>
      </c>
      <c r="K472" s="442"/>
      <c r="L472" s="463">
        <v>1669.7</v>
      </c>
      <c r="M472" s="460" t="s">
        <v>3717</v>
      </c>
    </row>
    <row r="473" spans="1:13" ht="153" x14ac:dyDescent="0.2">
      <c r="A473" s="464">
        <v>464</v>
      </c>
      <c r="B473" s="441" t="s">
        <v>3154</v>
      </c>
      <c r="C473" s="429" t="s">
        <v>3155</v>
      </c>
      <c r="D473" s="97" t="s">
        <v>3650</v>
      </c>
      <c r="E473" s="97">
        <v>204873388</v>
      </c>
      <c r="F473" s="97" t="s">
        <v>3157</v>
      </c>
      <c r="G473" s="450" t="s">
        <v>3709</v>
      </c>
      <c r="H473" s="450">
        <v>23.704199999999997</v>
      </c>
      <c r="I473" s="97" t="s">
        <v>3157</v>
      </c>
      <c r="J473" s="97" t="s">
        <v>3195</v>
      </c>
      <c r="K473" s="442"/>
      <c r="L473" s="463">
        <v>1669.7</v>
      </c>
      <c r="M473" s="460" t="s">
        <v>3718</v>
      </c>
    </row>
    <row r="474" spans="1:13" ht="102" x14ac:dyDescent="0.2">
      <c r="A474" s="464">
        <v>465</v>
      </c>
      <c r="B474" s="441" t="s">
        <v>3154</v>
      </c>
      <c r="C474" s="429" t="s">
        <v>3155</v>
      </c>
      <c r="D474" s="97" t="s">
        <v>3650</v>
      </c>
      <c r="E474" s="97">
        <v>204873388</v>
      </c>
      <c r="F474" s="97" t="s">
        <v>3157</v>
      </c>
      <c r="G474" s="450" t="s">
        <v>3709</v>
      </c>
      <c r="H474" s="450">
        <v>4.165</v>
      </c>
      <c r="I474" s="97" t="s">
        <v>3157</v>
      </c>
      <c r="J474" s="97" t="s">
        <v>3195</v>
      </c>
      <c r="K474" s="442"/>
      <c r="L474" s="463">
        <v>529.74</v>
      </c>
      <c r="M474" s="460" t="s">
        <v>3719</v>
      </c>
    </row>
    <row r="475" spans="1:13" ht="114.75" x14ac:dyDescent="0.2">
      <c r="A475" s="464">
        <v>466</v>
      </c>
      <c r="B475" s="441" t="s">
        <v>3154</v>
      </c>
      <c r="C475" s="429" t="s">
        <v>3155</v>
      </c>
      <c r="D475" s="97" t="s">
        <v>3650</v>
      </c>
      <c r="E475" s="97">
        <v>204873388</v>
      </c>
      <c r="F475" s="97" t="s">
        <v>3157</v>
      </c>
      <c r="G475" s="450" t="s">
        <v>3709</v>
      </c>
      <c r="H475" s="450">
        <v>4.165</v>
      </c>
      <c r="I475" s="97" t="s">
        <v>3157</v>
      </c>
      <c r="J475" s="97" t="s">
        <v>3195</v>
      </c>
      <c r="K475" s="442"/>
      <c r="L475" s="463">
        <v>529.74</v>
      </c>
      <c r="M475" s="460" t="s">
        <v>3720</v>
      </c>
    </row>
    <row r="476" spans="1:13" ht="191.25" x14ac:dyDescent="0.2">
      <c r="A476" s="464">
        <v>467</v>
      </c>
      <c r="B476" s="441" t="s">
        <v>3154</v>
      </c>
      <c r="C476" s="429" t="s">
        <v>3155</v>
      </c>
      <c r="D476" s="97" t="s">
        <v>3650</v>
      </c>
      <c r="E476" s="97">
        <v>204873388</v>
      </c>
      <c r="F476" s="97" t="s">
        <v>3157</v>
      </c>
      <c r="G476" s="450" t="s">
        <v>3709</v>
      </c>
      <c r="H476" s="450">
        <v>4.165</v>
      </c>
      <c r="I476" s="97" t="s">
        <v>3157</v>
      </c>
      <c r="J476" s="97" t="s">
        <v>3195</v>
      </c>
      <c r="K476" s="442"/>
      <c r="L476" s="463">
        <v>529.74</v>
      </c>
      <c r="M476" s="460" t="s">
        <v>3721</v>
      </c>
    </row>
    <row r="477" spans="1:13" ht="140.25" x14ac:dyDescent="0.2">
      <c r="A477" s="464">
        <v>468</v>
      </c>
      <c r="B477" s="441" t="s">
        <v>3154</v>
      </c>
      <c r="C477" s="429" t="s">
        <v>3155</v>
      </c>
      <c r="D477" s="97" t="s">
        <v>3650</v>
      </c>
      <c r="E477" s="97">
        <v>204873388</v>
      </c>
      <c r="F477" s="97" t="s">
        <v>3157</v>
      </c>
      <c r="G477" s="450" t="s">
        <v>3709</v>
      </c>
      <c r="H477" s="450">
        <v>9.7695999999999987</v>
      </c>
      <c r="I477" s="97" t="s">
        <v>3157</v>
      </c>
      <c r="J477" s="97" t="s">
        <v>3195</v>
      </c>
      <c r="K477" s="442"/>
      <c r="L477" s="463">
        <v>529.74</v>
      </c>
      <c r="M477" s="460" t="s">
        <v>3722</v>
      </c>
    </row>
    <row r="478" spans="1:13" ht="140.25" x14ac:dyDescent="0.2">
      <c r="A478" s="464">
        <v>469</v>
      </c>
      <c r="B478" s="441" t="s">
        <v>3154</v>
      </c>
      <c r="C478" s="429" t="s">
        <v>3155</v>
      </c>
      <c r="D478" s="97" t="s">
        <v>3650</v>
      </c>
      <c r="E478" s="97">
        <v>204873388</v>
      </c>
      <c r="F478" s="97" t="s">
        <v>3157</v>
      </c>
      <c r="G478" s="450" t="s">
        <v>3709</v>
      </c>
      <c r="H478" s="450">
        <v>4.165</v>
      </c>
      <c r="I478" s="97" t="s">
        <v>3157</v>
      </c>
      <c r="J478" s="97" t="s">
        <v>3195</v>
      </c>
      <c r="K478" s="442"/>
      <c r="L478" s="463">
        <v>529.74</v>
      </c>
      <c r="M478" s="460" t="s">
        <v>3723</v>
      </c>
    </row>
    <row r="479" spans="1:13" ht="127.5" x14ac:dyDescent="0.2">
      <c r="A479" s="464">
        <v>470</v>
      </c>
      <c r="B479" s="441" t="s">
        <v>3154</v>
      </c>
      <c r="C479" s="429" t="s">
        <v>3155</v>
      </c>
      <c r="D479" s="97" t="s">
        <v>3650</v>
      </c>
      <c r="E479" s="97">
        <v>204873388</v>
      </c>
      <c r="F479" s="97" t="s">
        <v>3157</v>
      </c>
      <c r="G479" s="450" t="s">
        <v>3709</v>
      </c>
      <c r="H479" s="450">
        <v>4.165</v>
      </c>
      <c r="I479" s="97" t="s">
        <v>3157</v>
      </c>
      <c r="J479" s="97" t="s">
        <v>3195</v>
      </c>
      <c r="K479" s="442"/>
      <c r="L479" s="463">
        <v>529.74</v>
      </c>
      <c r="M479" s="460" t="s">
        <v>3724</v>
      </c>
    </row>
    <row r="480" spans="1:13" ht="102" x14ac:dyDescent="0.2">
      <c r="A480" s="464">
        <v>471</v>
      </c>
      <c r="B480" s="441" t="s">
        <v>3154</v>
      </c>
      <c r="C480" s="429" t="s">
        <v>3155</v>
      </c>
      <c r="D480" s="97" t="s">
        <v>3650</v>
      </c>
      <c r="E480" s="97">
        <v>204873388</v>
      </c>
      <c r="F480" s="97" t="s">
        <v>3157</v>
      </c>
      <c r="G480" s="450" t="s">
        <v>3709</v>
      </c>
      <c r="H480" s="450">
        <v>4.165</v>
      </c>
      <c r="I480" s="97" t="s">
        <v>3157</v>
      </c>
      <c r="J480" s="97" t="s">
        <v>3195</v>
      </c>
      <c r="K480" s="442"/>
      <c r="L480" s="463">
        <v>529.74</v>
      </c>
      <c r="M480" s="460" t="s">
        <v>3725</v>
      </c>
    </row>
    <row r="481" spans="1:13" ht="102" x14ac:dyDescent="0.2">
      <c r="A481" s="464">
        <v>472</v>
      </c>
      <c r="B481" s="441" t="s">
        <v>3154</v>
      </c>
      <c r="C481" s="429" t="s">
        <v>3155</v>
      </c>
      <c r="D481" s="97" t="s">
        <v>3650</v>
      </c>
      <c r="E481" s="97">
        <v>204873388</v>
      </c>
      <c r="F481" s="97" t="s">
        <v>3157</v>
      </c>
      <c r="G481" s="450" t="s">
        <v>3709</v>
      </c>
      <c r="H481" s="450">
        <v>4.165</v>
      </c>
      <c r="I481" s="97" t="s">
        <v>3157</v>
      </c>
      <c r="J481" s="97" t="s">
        <v>3195</v>
      </c>
      <c r="K481" s="442"/>
      <c r="L481" s="463">
        <v>529.74</v>
      </c>
      <c r="M481" s="460" t="s">
        <v>3726</v>
      </c>
    </row>
    <row r="482" spans="1:13" ht="102" x14ac:dyDescent="0.2">
      <c r="A482" s="464">
        <v>473</v>
      </c>
      <c r="B482" s="441" t="s">
        <v>3154</v>
      </c>
      <c r="C482" s="429" t="s">
        <v>3155</v>
      </c>
      <c r="D482" s="97" t="s">
        <v>3650</v>
      </c>
      <c r="E482" s="97">
        <v>204873388</v>
      </c>
      <c r="F482" s="97" t="s">
        <v>3157</v>
      </c>
      <c r="G482" s="450" t="s">
        <v>3709</v>
      </c>
      <c r="H482" s="450">
        <v>4.165</v>
      </c>
      <c r="I482" s="97" t="s">
        <v>3157</v>
      </c>
      <c r="J482" s="97" t="s">
        <v>3195</v>
      </c>
      <c r="K482" s="442"/>
      <c r="L482" s="463">
        <v>529.74</v>
      </c>
      <c r="M482" s="460" t="s">
        <v>3727</v>
      </c>
    </row>
    <row r="483" spans="1:13" ht="76.5" x14ac:dyDescent="0.2">
      <c r="A483" s="464">
        <v>474</v>
      </c>
      <c r="B483" s="441" t="s">
        <v>3154</v>
      </c>
      <c r="C483" s="429" t="s">
        <v>3155</v>
      </c>
      <c r="D483" s="97" t="s">
        <v>3650</v>
      </c>
      <c r="E483" s="97">
        <v>204873388</v>
      </c>
      <c r="F483" s="97" t="s">
        <v>3157</v>
      </c>
      <c r="G483" s="450" t="s">
        <v>3709</v>
      </c>
      <c r="H483" s="450">
        <v>4.165</v>
      </c>
      <c r="I483" s="97" t="s">
        <v>3157</v>
      </c>
      <c r="J483" s="97" t="s">
        <v>3195</v>
      </c>
      <c r="K483" s="442"/>
      <c r="L483" s="463">
        <v>529.74</v>
      </c>
      <c r="M483" s="460" t="s">
        <v>3728</v>
      </c>
    </row>
    <row r="484" spans="1:13" ht="114.75" x14ac:dyDescent="0.2">
      <c r="A484" s="464">
        <v>475</v>
      </c>
      <c r="B484" s="441" t="s">
        <v>3154</v>
      </c>
      <c r="C484" s="429" t="s">
        <v>3155</v>
      </c>
      <c r="D484" s="97" t="s">
        <v>3650</v>
      </c>
      <c r="E484" s="97">
        <v>204873388</v>
      </c>
      <c r="F484" s="97" t="s">
        <v>3157</v>
      </c>
      <c r="G484" s="450" t="s">
        <v>3709</v>
      </c>
      <c r="H484" s="450">
        <v>4.165</v>
      </c>
      <c r="I484" s="97" t="s">
        <v>3157</v>
      </c>
      <c r="J484" s="97" t="s">
        <v>3195</v>
      </c>
      <c r="K484" s="442"/>
      <c r="L484" s="463">
        <v>529.74</v>
      </c>
      <c r="M484" s="460" t="s">
        <v>3729</v>
      </c>
    </row>
    <row r="485" spans="1:13" ht="89.25" x14ac:dyDescent="0.2">
      <c r="A485" s="464">
        <v>476</v>
      </c>
      <c r="B485" s="441" t="s">
        <v>3154</v>
      </c>
      <c r="C485" s="429" t="s">
        <v>3155</v>
      </c>
      <c r="D485" s="97" t="s">
        <v>3650</v>
      </c>
      <c r="E485" s="97">
        <v>204873388</v>
      </c>
      <c r="F485" s="97" t="s">
        <v>3157</v>
      </c>
      <c r="G485" s="450" t="s">
        <v>3709</v>
      </c>
      <c r="H485" s="450">
        <v>4.165</v>
      </c>
      <c r="I485" s="97" t="s">
        <v>3157</v>
      </c>
      <c r="J485" s="97" t="s">
        <v>3195</v>
      </c>
      <c r="K485" s="442"/>
      <c r="L485" s="463">
        <v>529.74</v>
      </c>
      <c r="M485" s="460" t="s">
        <v>3730</v>
      </c>
    </row>
    <row r="486" spans="1:13" ht="140.25" x14ac:dyDescent="0.2">
      <c r="A486" s="464">
        <v>477</v>
      </c>
      <c r="B486" s="441" t="s">
        <v>3154</v>
      </c>
      <c r="C486" s="429" t="s">
        <v>3155</v>
      </c>
      <c r="D486" s="97" t="s">
        <v>3650</v>
      </c>
      <c r="E486" s="97">
        <v>204873388</v>
      </c>
      <c r="F486" s="97" t="s">
        <v>3157</v>
      </c>
      <c r="G486" s="450" t="s">
        <v>3709</v>
      </c>
      <c r="H486" s="450">
        <v>4.165</v>
      </c>
      <c r="I486" s="97" t="s">
        <v>3157</v>
      </c>
      <c r="J486" s="97" t="s">
        <v>3195</v>
      </c>
      <c r="K486" s="442"/>
      <c r="L486" s="463">
        <v>529.74</v>
      </c>
      <c r="M486" s="460" t="s">
        <v>3731</v>
      </c>
    </row>
    <row r="487" spans="1:13" ht="114.75" x14ac:dyDescent="0.2">
      <c r="A487" s="464">
        <v>478</v>
      </c>
      <c r="B487" s="441" t="s">
        <v>3154</v>
      </c>
      <c r="C487" s="429" t="s">
        <v>3155</v>
      </c>
      <c r="D487" s="97" t="s">
        <v>3650</v>
      </c>
      <c r="E487" s="97">
        <v>204873388</v>
      </c>
      <c r="F487" s="97" t="s">
        <v>3157</v>
      </c>
      <c r="G487" s="450" t="s">
        <v>3709</v>
      </c>
      <c r="H487" s="450">
        <v>4.165</v>
      </c>
      <c r="I487" s="97" t="s">
        <v>3157</v>
      </c>
      <c r="J487" s="97" t="s">
        <v>3195</v>
      </c>
      <c r="K487" s="442"/>
      <c r="L487" s="463">
        <v>529.74</v>
      </c>
      <c r="M487" s="460" t="s">
        <v>3732</v>
      </c>
    </row>
    <row r="488" spans="1:13" ht="102" x14ac:dyDescent="0.2">
      <c r="A488" s="464">
        <v>479</v>
      </c>
      <c r="B488" s="441" t="s">
        <v>3154</v>
      </c>
      <c r="C488" s="429" t="s">
        <v>3155</v>
      </c>
      <c r="D488" s="97" t="s">
        <v>3650</v>
      </c>
      <c r="E488" s="97">
        <v>204873388</v>
      </c>
      <c r="F488" s="97" t="s">
        <v>3157</v>
      </c>
      <c r="G488" s="450" t="s">
        <v>3709</v>
      </c>
      <c r="H488" s="450">
        <v>23.704199999999997</v>
      </c>
      <c r="I488" s="97" t="s">
        <v>3157</v>
      </c>
      <c r="J488" s="97" t="s">
        <v>3195</v>
      </c>
      <c r="K488" s="442"/>
      <c r="L488" s="463">
        <v>1669.7</v>
      </c>
      <c r="M488" s="460" t="s">
        <v>3733</v>
      </c>
    </row>
    <row r="489" spans="1:13" ht="51" x14ac:dyDescent="0.2">
      <c r="A489" s="464">
        <v>480</v>
      </c>
      <c r="B489" s="441" t="s">
        <v>3154</v>
      </c>
      <c r="C489" s="429" t="s">
        <v>3155</v>
      </c>
      <c r="D489" s="97" t="s">
        <v>3650</v>
      </c>
      <c r="E489" s="97">
        <v>204873388</v>
      </c>
      <c r="F489" s="97" t="s">
        <v>3157</v>
      </c>
      <c r="G489" s="450" t="s">
        <v>3709</v>
      </c>
      <c r="H489" s="450">
        <v>23.704199999999997</v>
      </c>
      <c r="I489" s="97" t="s">
        <v>3157</v>
      </c>
      <c r="J489" s="97" t="s">
        <v>3195</v>
      </c>
      <c r="K489" s="442"/>
      <c r="L489" s="463">
        <v>1669.7</v>
      </c>
      <c r="M489" s="460" t="s">
        <v>3734</v>
      </c>
    </row>
    <row r="490" spans="1:13" ht="51" x14ac:dyDescent="0.2">
      <c r="A490" s="464">
        <v>481</v>
      </c>
      <c r="B490" s="441" t="s">
        <v>3154</v>
      </c>
      <c r="C490" s="429" t="s">
        <v>3155</v>
      </c>
      <c r="D490" s="97" t="s">
        <v>3650</v>
      </c>
      <c r="E490" s="97">
        <v>204873388</v>
      </c>
      <c r="F490" s="97" t="s">
        <v>3157</v>
      </c>
      <c r="G490" s="450" t="s">
        <v>3709</v>
      </c>
      <c r="H490" s="450">
        <v>23.704199999999997</v>
      </c>
      <c r="I490" s="97" t="s">
        <v>3157</v>
      </c>
      <c r="J490" s="97" t="s">
        <v>3195</v>
      </c>
      <c r="K490" s="442"/>
      <c r="L490" s="463">
        <v>1669.7</v>
      </c>
      <c r="M490" s="460" t="s">
        <v>3735</v>
      </c>
    </row>
    <row r="491" spans="1:13" ht="51" x14ac:dyDescent="0.2">
      <c r="A491" s="464">
        <v>482</v>
      </c>
      <c r="B491" s="441" t="s">
        <v>3154</v>
      </c>
      <c r="C491" s="429" t="s">
        <v>3155</v>
      </c>
      <c r="D491" s="97" t="s">
        <v>3650</v>
      </c>
      <c r="E491" s="97">
        <v>204873388</v>
      </c>
      <c r="F491" s="97" t="s">
        <v>3157</v>
      </c>
      <c r="G491" s="450" t="s">
        <v>3709</v>
      </c>
      <c r="H491" s="450">
        <v>13.9346</v>
      </c>
      <c r="I491" s="97" t="s">
        <v>3157</v>
      </c>
      <c r="J491" s="97" t="s">
        <v>3195</v>
      </c>
      <c r="K491" s="442"/>
      <c r="L491" s="463">
        <v>890.43999999999994</v>
      </c>
      <c r="M491" s="460" t="s">
        <v>3736</v>
      </c>
    </row>
    <row r="492" spans="1:13" ht="76.5" x14ac:dyDescent="0.2">
      <c r="A492" s="464">
        <v>483</v>
      </c>
      <c r="B492" s="441" t="s">
        <v>3154</v>
      </c>
      <c r="C492" s="429" t="s">
        <v>3155</v>
      </c>
      <c r="D492" s="97" t="s">
        <v>3650</v>
      </c>
      <c r="E492" s="97">
        <v>204873388</v>
      </c>
      <c r="F492" s="97" t="s">
        <v>3157</v>
      </c>
      <c r="G492" s="450" t="s">
        <v>3709</v>
      </c>
      <c r="H492" s="450">
        <v>23.704199999999997</v>
      </c>
      <c r="I492" s="97" t="s">
        <v>3157</v>
      </c>
      <c r="J492" s="97" t="s">
        <v>3195</v>
      </c>
      <c r="K492" s="442"/>
      <c r="L492" s="463">
        <v>1669.7</v>
      </c>
      <c r="M492" s="460" t="s">
        <v>3737</v>
      </c>
    </row>
    <row r="493" spans="1:13" ht="102" x14ac:dyDescent="0.2">
      <c r="A493" s="464">
        <v>484</v>
      </c>
      <c r="B493" s="441" t="s">
        <v>3154</v>
      </c>
      <c r="C493" s="429" t="s">
        <v>3155</v>
      </c>
      <c r="D493" s="97" t="s">
        <v>3650</v>
      </c>
      <c r="E493" s="97">
        <v>204873388</v>
      </c>
      <c r="F493" s="97" t="s">
        <v>3157</v>
      </c>
      <c r="G493" s="450" t="s">
        <v>3709</v>
      </c>
      <c r="H493" s="450">
        <v>23.704199999999997</v>
      </c>
      <c r="I493" s="97" t="s">
        <v>3157</v>
      </c>
      <c r="J493" s="97" t="s">
        <v>3195</v>
      </c>
      <c r="K493" s="442"/>
      <c r="L493" s="463">
        <v>1669.7</v>
      </c>
      <c r="M493" s="460" t="s">
        <v>3738</v>
      </c>
    </row>
    <row r="494" spans="1:13" ht="76.5" x14ac:dyDescent="0.2">
      <c r="A494" s="464">
        <v>485</v>
      </c>
      <c r="B494" s="441" t="s">
        <v>3154</v>
      </c>
      <c r="C494" s="429" t="s">
        <v>3155</v>
      </c>
      <c r="D494" s="97" t="s">
        <v>3650</v>
      </c>
      <c r="E494" s="97">
        <v>204873388</v>
      </c>
      <c r="F494" s="97" t="s">
        <v>3157</v>
      </c>
      <c r="G494" s="450" t="s">
        <v>3709</v>
      </c>
      <c r="H494" s="450">
        <v>23.704199999999997</v>
      </c>
      <c r="I494" s="97" t="s">
        <v>3157</v>
      </c>
      <c r="J494" s="97" t="s">
        <v>3195</v>
      </c>
      <c r="K494" s="442"/>
      <c r="L494" s="463">
        <v>1669.7</v>
      </c>
      <c r="M494" s="460" t="s">
        <v>3739</v>
      </c>
    </row>
    <row r="495" spans="1:13" ht="102" x14ac:dyDescent="0.2">
      <c r="A495" s="464">
        <v>486</v>
      </c>
      <c r="B495" s="441" t="s">
        <v>3154</v>
      </c>
      <c r="C495" s="429" t="s">
        <v>3155</v>
      </c>
      <c r="D495" s="97" t="s">
        <v>3650</v>
      </c>
      <c r="E495" s="97">
        <v>204873388</v>
      </c>
      <c r="F495" s="97" t="s">
        <v>3157</v>
      </c>
      <c r="G495" s="450" t="s">
        <v>3709</v>
      </c>
      <c r="H495" s="450">
        <v>13.9346</v>
      </c>
      <c r="I495" s="97" t="s">
        <v>3157</v>
      </c>
      <c r="J495" s="97" t="s">
        <v>3195</v>
      </c>
      <c r="K495" s="442"/>
      <c r="L495" s="463">
        <v>890.43999999999994</v>
      </c>
      <c r="M495" s="460" t="s">
        <v>3740</v>
      </c>
    </row>
    <row r="496" spans="1:13" ht="127.5" x14ac:dyDescent="0.2">
      <c r="A496" s="464">
        <v>487</v>
      </c>
      <c r="B496" s="441" t="s">
        <v>3154</v>
      </c>
      <c r="C496" s="429" t="s">
        <v>3155</v>
      </c>
      <c r="D496" s="97" t="s">
        <v>3650</v>
      </c>
      <c r="E496" s="97">
        <v>204873388</v>
      </c>
      <c r="F496" s="97" t="s">
        <v>3157</v>
      </c>
      <c r="G496" s="450" t="s">
        <v>3709</v>
      </c>
      <c r="H496" s="450">
        <v>4.165</v>
      </c>
      <c r="I496" s="97" t="s">
        <v>3157</v>
      </c>
      <c r="J496" s="97" t="s">
        <v>3195</v>
      </c>
      <c r="K496" s="442"/>
      <c r="L496" s="463">
        <v>529.74</v>
      </c>
      <c r="M496" s="460" t="s">
        <v>3741</v>
      </c>
    </row>
    <row r="497" spans="1:13" ht="153" x14ac:dyDescent="0.2">
      <c r="A497" s="464">
        <v>488</v>
      </c>
      <c r="B497" s="441" t="s">
        <v>3154</v>
      </c>
      <c r="C497" s="429" t="s">
        <v>3155</v>
      </c>
      <c r="D497" s="97" t="s">
        <v>3650</v>
      </c>
      <c r="E497" s="97">
        <v>204873388</v>
      </c>
      <c r="F497" s="97" t="s">
        <v>3157</v>
      </c>
      <c r="G497" s="450" t="s">
        <v>3709</v>
      </c>
      <c r="H497" s="450">
        <v>4.165</v>
      </c>
      <c r="I497" s="97" t="s">
        <v>3157</v>
      </c>
      <c r="J497" s="97" t="s">
        <v>3195</v>
      </c>
      <c r="K497" s="442"/>
      <c r="L497" s="463">
        <v>529.74</v>
      </c>
      <c r="M497" s="460" t="s">
        <v>3742</v>
      </c>
    </row>
    <row r="498" spans="1:13" ht="89.25" x14ac:dyDescent="0.2">
      <c r="A498" s="464">
        <v>489</v>
      </c>
      <c r="B498" s="441" t="s">
        <v>3154</v>
      </c>
      <c r="C498" s="429" t="s">
        <v>3155</v>
      </c>
      <c r="D498" s="97" t="s">
        <v>3650</v>
      </c>
      <c r="E498" s="97">
        <v>204873388</v>
      </c>
      <c r="F498" s="97" t="s">
        <v>3157</v>
      </c>
      <c r="G498" s="450" t="s">
        <v>3709</v>
      </c>
      <c r="H498" s="450">
        <v>13.9346</v>
      </c>
      <c r="I498" s="97" t="s">
        <v>3157</v>
      </c>
      <c r="J498" s="97" t="s">
        <v>3195</v>
      </c>
      <c r="K498" s="442"/>
      <c r="L498" s="463">
        <v>890.43999999999994</v>
      </c>
      <c r="M498" s="460" t="s">
        <v>3743</v>
      </c>
    </row>
    <row r="499" spans="1:13" ht="102" x14ac:dyDescent="0.2">
      <c r="A499" s="464">
        <v>490</v>
      </c>
      <c r="B499" s="441" t="s">
        <v>3154</v>
      </c>
      <c r="C499" s="429" t="s">
        <v>3155</v>
      </c>
      <c r="D499" s="97" t="s">
        <v>3650</v>
      </c>
      <c r="E499" s="97">
        <v>204873388</v>
      </c>
      <c r="F499" s="97" t="s">
        <v>3157</v>
      </c>
      <c r="G499" s="450" t="s">
        <v>3709</v>
      </c>
      <c r="H499" s="450">
        <v>4.165</v>
      </c>
      <c r="I499" s="97" t="s">
        <v>3157</v>
      </c>
      <c r="J499" s="97" t="s">
        <v>3195</v>
      </c>
      <c r="K499" s="442"/>
      <c r="L499" s="463">
        <v>529.74</v>
      </c>
      <c r="M499" s="460" t="s">
        <v>3744</v>
      </c>
    </row>
    <row r="500" spans="1:13" ht="165.75" x14ac:dyDescent="0.2">
      <c r="A500" s="464">
        <v>491</v>
      </c>
      <c r="B500" s="441" t="s">
        <v>3154</v>
      </c>
      <c r="C500" s="429" t="s">
        <v>3155</v>
      </c>
      <c r="D500" s="97" t="s">
        <v>3650</v>
      </c>
      <c r="E500" s="97">
        <v>204873388</v>
      </c>
      <c r="F500" s="97" t="s">
        <v>3157</v>
      </c>
      <c r="G500" s="450" t="s">
        <v>3709</v>
      </c>
      <c r="H500" s="450">
        <v>13.9346</v>
      </c>
      <c r="I500" s="97" t="s">
        <v>3157</v>
      </c>
      <c r="J500" s="97" t="s">
        <v>3195</v>
      </c>
      <c r="K500" s="442"/>
      <c r="L500" s="463">
        <v>890.43999999999994</v>
      </c>
      <c r="M500" s="460" t="s">
        <v>3745</v>
      </c>
    </row>
    <row r="501" spans="1:13" ht="165.75" x14ac:dyDescent="0.2">
      <c r="A501" s="464">
        <v>492</v>
      </c>
      <c r="B501" s="441" t="s">
        <v>3154</v>
      </c>
      <c r="C501" s="429" t="s">
        <v>3155</v>
      </c>
      <c r="D501" s="97" t="s">
        <v>3650</v>
      </c>
      <c r="E501" s="97">
        <v>204873388</v>
      </c>
      <c r="F501" s="97" t="s">
        <v>3157</v>
      </c>
      <c r="G501" s="450" t="s">
        <v>3709</v>
      </c>
      <c r="H501" s="450">
        <v>4.165</v>
      </c>
      <c r="I501" s="97" t="s">
        <v>3157</v>
      </c>
      <c r="J501" s="97" t="s">
        <v>3195</v>
      </c>
      <c r="K501" s="442"/>
      <c r="L501" s="463">
        <v>529.74</v>
      </c>
      <c r="M501" s="460" t="s">
        <v>3746</v>
      </c>
    </row>
    <row r="502" spans="1:13" ht="89.25" x14ac:dyDescent="0.2">
      <c r="A502" s="464">
        <v>493</v>
      </c>
      <c r="B502" s="441" t="s">
        <v>3154</v>
      </c>
      <c r="C502" s="429" t="s">
        <v>3155</v>
      </c>
      <c r="D502" s="97" t="s">
        <v>3650</v>
      </c>
      <c r="E502" s="97">
        <v>204873388</v>
      </c>
      <c r="F502" s="97" t="s">
        <v>3157</v>
      </c>
      <c r="G502" s="450" t="s">
        <v>3709</v>
      </c>
      <c r="H502" s="450">
        <v>4.165</v>
      </c>
      <c r="I502" s="97" t="s">
        <v>3157</v>
      </c>
      <c r="J502" s="97" t="s">
        <v>3195</v>
      </c>
      <c r="K502" s="442"/>
      <c r="L502" s="463">
        <v>529.74</v>
      </c>
      <c r="M502" s="460" t="s">
        <v>3747</v>
      </c>
    </row>
    <row r="503" spans="1:13" ht="63.75" x14ac:dyDescent="0.2">
      <c r="A503" s="464">
        <v>494</v>
      </c>
      <c r="B503" s="441" t="s">
        <v>3154</v>
      </c>
      <c r="C503" s="429" t="s">
        <v>3155</v>
      </c>
      <c r="D503" s="97" t="s">
        <v>3650</v>
      </c>
      <c r="E503" s="97">
        <v>204873388</v>
      </c>
      <c r="F503" s="97" t="s">
        <v>3157</v>
      </c>
      <c r="G503" s="450" t="s">
        <v>3709</v>
      </c>
      <c r="H503" s="450">
        <v>13.9346</v>
      </c>
      <c r="I503" s="97" t="s">
        <v>3157</v>
      </c>
      <c r="J503" s="97" t="s">
        <v>3195</v>
      </c>
      <c r="K503" s="442"/>
      <c r="L503" s="463">
        <v>890.43999999999994</v>
      </c>
      <c r="M503" s="460" t="s">
        <v>3748</v>
      </c>
    </row>
    <row r="504" spans="1:13" ht="89.25" x14ac:dyDescent="0.2">
      <c r="A504" s="464">
        <v>495</v>
      </c>
      <c r="B504" s="441" t="s">
        <v>3154</v>
      </c>
      <c r="C504" s="429" t="s">
        <v>3155</v>
      </c>
      <c r="D504" s="97" t="s">
        <v>3650</v>
      </c>
      <c r="E504" s="97">
        <v>204873388</v>
      </c>
      <c r="F504" s="97" t="s">
        <v>3157</v>
      </c>
      <c r="G504" s="450" t="s">
        <v>3709</v>
      </c>
      <c r="H504" s="450">
        <v>13.9346</v>
      </c>
      <c r="I504" s="97" t="s">
        <v>3157</v>
      </c>
      <c r="J504" s="97" t="s">
        <v>3195</v>
      </c>
      <c r="K504" s="442"/>
      <c r="L504" s="463">
        <v>890.43999999999994</v>
      </c>
      <c r="M504" s="460" t="s">
        <v>3749</v>
      </c>
    </row>
    <row r="505" spans="1:13" ht="89.25" x14ac:dyDescent="0.2">
      <c r="A505" s="464">
        <v>496</v>
      </c>
      <c r="B505" s="441" t="s">
        <v>3154</v>
      </c>
      <c r="C505" s="429" t="s">
        <v>3155</v>
      </c>
      <c r="D505" s="97" t="s">
        <v>3650</v>
      </c>
      <c r="E505" s="97">
        <v>204873388</v>
      </c>
      <c r="F505" s="97" t="s">
        <v>3157</v>
      </c>
      <c r="G505" s="450" t="s">
        <v>3709</v>
      </c>
      <c r="H505" s="450">
        <v>13.9346</v>
      </c>
      <c r="I505" s="97" t="s">
        <v>3157</v>
      </c>
      <c r="J505" s="97" t="s">
        <v>3195</v>
      </c>
      <c r="K505" s="442"/>
      <c r="L505" s="463">
        <v>890.43999999999994</v>
      </c>
      <c r="M505" s="460" t="s">
        <v>3750</v>
      </c>
    </row>
    <row r="506" spans="1:13" ht="102" x14ac:dyDescent="0.2">
      <c r="A506" s="464">
        <v>497</v>
      </c>
      <c r="B506" s="441" t="s">
        <v>3154</v>
      </c>
      <c r="C506" s="429" t="s">
        <v>3155</v>
      </c>
      <c r="D506" s="97" t="s">
        <v>3650</v>
      </c>
      <c r="E506" s="97">
        <v>204873388</v>
      </c>
      <c r="F506" s="97" t="s">
        <v>3157</v>
      </c>
      <c r="G506" s="450" t="s">
        <v>3709</v>
      </c>
      <c r="H506" s="450">
        <v>13.9346</v>
      </c>
      <c r="I506" s="97" t="s">
        <v>3157</v>
      </c>
      <c r="J506" s="97" t="s">
        <v>3195</v>
      </c>
      <c r="K506" s="442"/>
      <c r="L506" s="463">
        <v>890.43999999999994</v>
      </c>
      <c r="M506" s="460" t="s">
        <v>3751</v>
      </c>
    </row>
    <row r="507" spans="1:13" ht="102" x14ac:dyDescent="0.2">
      <c r="A507" s="464">
        <v>498</v>
      </c>
      <c r="B507" s="441" t="s">
        <v>3154</v>
      </c>
      <c r="C507" s="429" t="s">
        <v>3155</v>
      </c>
      <c r="D507" s="97" t="s">
        <v>3650</v>
      </c>
      <c r="E507" s="97">
        <v>204873388</v>
      </c>
      <c r="F507" s="97" t="s">
        <v>3157</v>
      </c>
      <c r="G507" s="450" t="s">
        <v>3709</v>
      </c>
      <c r="H507" s="450">
        <v>13.9346</v>
      </c>
      <c r="I507" s="97" t="s">
        <v>3157</v>
      </c>
      <c r="J507" s="97" t="s">
        <v>3195</v>
      </c>
      <c r="K507" s="442"/>
      <c r="L507" s="463">
        <v>890.43999999999994</v>
      </c>
      <c r="M507" s="460" t="s">
        <v>3752</v>
      </c>
    </row>
    <row r="508" spans="1:13" ht="76.5" x14ac:dyDescent="0.2">
      <c r="A508" s="464">
        <v>499</v>
      </c>
      <c r="B508" s="441" t="s">
        <v>3154</v>
      </c>
      <c r="C508" s="429" t="s">
        <v>3155</v>
      </c>
      <c r="D508" s="97" t="s">
        <v>3650</v>
      </c>
      <c r="E508" s="97">
        <v>204873388</v>
      </c>
      <c r="F508" s="97" t="s">
        <v>3157</v>
      </c>
      <c r="G508" s="450" t="s">
        <v>3709</v>
      </c>
      <c r="H508" s="450">
        <v>13.9346</v>
      </c>
      <c r="I508" s="97" t="s">
        <v>3157</v>
      </c>
      <c r="J508" s="97" t="s">
        <v>3195</v>
      </c>
      <c r="K508" s="442"/>
      <c r="L508" s="463">
        <v>890.43999999999994</v>
      </c>
      <c r="M508" s="460" t="s">
        <v>3753</v>
      </c>
    </row>
    <row r="509" spans="1:13" ht="178.5" x14ac:dyDescent="0.2">
      <c r="A509" s="464">
        <v>500</v>
      </c>
      <c r="B509" s="441" t="s">
        <v>3154</v>
      </c>
      <c r="C509" s="429" t="s">
        <v>3155</v>
      </c>
      <c r="D509" s="97" t="s">
        <v>3650</v>
      </c>
      <c r="E509" s="97">
        <v>204873388</v>
      </c>
      <c r="F509" s="97" t="s">
        <v>3157</v>
      </c>
      <c r="G509" s="450" t="s">
        <v>3709</v>
      </c>
      <c r="H509" s="450">
        <v>13.9346</v>
      </c>
      <c r="I509" s="97" t="s">
        <v>3157</v>
      </c>
      <c r="J509" s="97" t="s">
        <v>3195</v>
      </c>
      <c r="K509" s="442"/>
      <c r="L509" s="463">
        <v>890.43999999999994</v>
      </c>
      <c r="M509" s="460" t="s">
        <v>3754</v>
      </c>
    </row>
    <row r="510" spans="1:13" ht="153" x14ac:dyDescent="0.2">
      <c r="A510" s="464">
        <v>501</v>
      </c>
      <c r="B510" s="441" t="s">
        <v>3154</v>
      </c>
      <c r="C510" s="429" t="s">
        <v>3155</v>
      </c>
      <c r="D510" s="97" t="s">
        <v>3650</v>
      </c>
      <c r="E510" s="97">
        <v>204873388</v>
      </c>
      <c r="F510" s="97" t="s">
        <v>3157</v>
      </c>
      <c r="G510" s="450" t="s">
        <v>3709</v>
      </c>
      <c r="H510" s="450">
        <v>4.165</v>
      </c>
      <c r="I510" s="97" t="s">
        <v>3157</v>
      </c>
      <c r="J510" s="97" t="s">
        <v>3195</v>
      </c>
      <c r="K510" s="442"/>
      <c r="L510" s="463">
        <v>529.74</v>
      </c>
      <c r="M510" s="460" t="s">
        <v>3755</v>
      </c>
    </row>
    <row r="511" spans="1:13" ht="153" x14ac:dyDescent="0.2">
      <c r="A511" s="464">
        <v>502</v>
      </c>
      <c r="B511" s="441" t="s">
        <v>3154</v>
      </c>
      <c r="C511" s="429" t="s">
        <v>3155</v>
      </c>
      <c r="D511" s="97" t="s">
        <v>3650</v>
      </c>
      <c r="E511" s="97">
        <v>204873388</v>
      </c>
      <c r="F511" s="97" t="s">
        <v>3157</v>
      </c>
      <c r="G511" s="450" t="s">
        <v>3709</v>
      </c>
      <c r="H511" s="450">
        <v>4.165</v>
      </c>
      <c r="I511" s="97" t="s">
        <v>3157</v>
      </c>
      <c r="J511" s="97" t="s">
        <v>3195</v>
      </c>
      <c r="K511" s="442"/>
      <c r="L511" s="463">
        <v>529.74</v>
      </c>
      <c r="M511" s="460" t="s">
        <v>3756</v>
      </c>
    </row>
    <row r="512" spans="1:13" ht="102" x14ac:dyDescent="0.2">
      <c r="A512" s="464">
        <v>503</v>
      </c>
      <c r="B512" s="441" t="s">
        <v>3154</v>
      </c>
      <c r="C512" s="429" t="s">
        <v>3155</v>
      </c>
      <c r="D512" s="97" t="s">
        <v>3650</v>
      </c>
      <c r="E512" s="97">
        <v>204873388</v>
      </c>
      <c r="F512" s="97" t="s">
        <v>3157</v>
      </c>
      <c r="G512" s="450" t="s">
        <v>3709</v>
      </c>
      <c r="H512" s="450">
        <v>4.165</v>
      </c>
      <c r="I512" s="97" t="s">
        <v>3157</v>
      </c>
      <c r="J512" s="97" t="s">
        <v>3195</v>
      </c>
      <c r="K512" s="442"/>
      <c r="L512" s="463">
        <v>529.74</v>
      </c>
      <c r="M512" s="460" t="s">
        <v>3757</v>
      </c>
    </row>
    <row r="513" spans="1:13" ht="114.75" x14ac:dyDescent="0.2">
      <c r="A513" s="464">
        <v>504</v>
      </c>
      <c r="B513" s="441" t="s">
        <v>3154</v>
      </c>
      <c r="C513" s="429" t="s">
        <v>3155</v>
      </c>
      <c r="D513" s="97" t="s">
        <v>3650</v>
      </c>
      <c r="E513" s="97">
        <v>204873388</v>
      </c>
      <c r="F513" s="97" t="s">
        <v>3157</v>
      </c>
      <c r="G513" s="450" t="s">
        <v>3709</v>
      </c>
      <c r="H513" s="450">
        <v>4.165</v>
      </c>
      <c r="I513" s="97" t="s">
        <v>3157</v>
      </c>
      <c r="J513" s="97" t="s">
        <v>3195</v>
      </c>
      <c r="K513" s="442"/>
      <c r="L513" s="463">
        <v>529.74</v>
      </c>
      <c r="M513" s="460" t="s">
        <v>3758</v>
      </c>
    </row>
    <row r="514" spans="1:13" ht="102" x14ac:dyDescent="0.2">
      <c r="A514" s="464">
        <v>505</v>
      </c>
      <c r="B514" s="441" t="s">
        <v>3154</v>
      </c>
      <c r="C514" s="429" t="s">
        <v>3155</v>
      </c>
      <c r="D514" s="97" t="s">
        <v>3650</v>
      </c>
      <c r="E514" s="97">
        <v>204873388</v>
      </c>
      <c r="F514" s="97" t="s">
        <v>3157</v>
      </c>
      <c r="G514" s="450" t="s">
        <v>3709</v>
      </c>
      <c r="H514" s="450">
        <v>4.165</v>
      </c>
      <c r="I514" s="97" t="s">
        <v>3157</v>
      </c>
      <c r="J514" s="97" t="s">
        <v>3195</v>
      </c>
      <c r="K514" s="442"/>
      <c r="L514" s="463">
        <v>529.74</v>
      </c>
      <c r="M514" s="460" t="s">
        <v>3759</v>
      </c>
    </row>
    <row r="515" spans="1:13" ht="127.5" x14ac:dyDescent="0.2">
      <c r="A515" s="464">
        <v>506</v>
      </c>
      <c r="B515" s="441" t="s">
        <v>3154</v>
      </c>
      <c r="C515" s="429" t="s">
        <v>3155</v>
      </c>
      <c r="D515" s="97" t="s">
        <v>3650</v>
      </c>
      <c r="E515" s="97">
        <v>204873388</v>
      </c>
      <c r="F515" s="97" t="s">
        <v>3157</v>
      </c>
      <c r="G515" s="450" t="s">
        <v>3709</v>
      </c>
      <c r="H515" s="450">
        <v>4.165</v>
      </c>
      <c r="I515" s="97" t="s">
        <v>3157</v>
      </c>
      <c r="J515" s="97" t="s">
        <v>3195</v>
      </c>
      <c r="K515" s="442"/>
      <c r="L515" s="463">
        <v>529.74</v>
      </c>
      <c r="M515" s="460" t="s">
        <v>3760</v>
      </c>
    </row>
    <row r="516" spans="1:13" ht="127.5" x14ac:dyDescent="0.2">
      <c r="A516" s="464">
        <v>507</v>
      </c>
      <c r="B516" s="441" t="s">
        <v>3154</v>
      </c>
      <c r="C516" s="429" t="s">
        <v>3155</v>
      </c>
      <c r="D516" s="97" t="s">
        <v>3650</v>
      </c>
      <c r="E516" s="97">
        <v>204873388</v>
      </c>
      <c r="F516" s="97" t="s">
        <v>3157</v>
      </c>
      <c r="G516" s="450" t="s">
        <v>3709</v>
      </c>
      <c r="H516" s="450">
        <v>9.7695999999999987</v>
      </c>
      <c r="I516" s="97" t="s">
        <v>3157</v>
      </c>
      <c r="J516" s="97" t="s">
        <v>3195</v>
      </c>
      <c r="K516" s="442"/>
      <c r="L516" s="463">
        <v>529.74</v>
      </c>
      <c r="M516" s="460" t="s">
        <v>3761</v>
      </c>
    </row>
    <row r="517" spans="1:13" ht="102" x14ac:dyDescent="0.2">
      <c r="A517" s="464">
        <v>508</v>
      </c>
      <c r="B517" s="441" t="s">
        <v>3154</v>
      </c>
      <c r="C517" s="429" t="s">
        <v>3155</v>
      </c>
      <c r="D517" s="97" t="s">
        <v>3650</v>
      </c>
      <c r="E517" s="97">
        <v>204873388</v>
      </c>
      <c r="F517" s="97" t="s">
        <v>3157</v>
      </c>
      <c r="G517" s="450" t="s">
        <v>3709</v>
      </c>
      <c r="H517" s="450">
        <v>4.165</v>
      </c>
      <c r="I517" s="97" t="s">
        <v>3157</v>
      </c>
      <c r="J517" s="97" t="s">
        <v>3195</v>
      </c>
      <c r="K517" s="442"/>
      <c r="L517" s="463">
        <v>529.74</v>
      </c>
      <c r="M517" s="460" t="s">
        <v>3762</v>
      </c>
    </row>
    <row r="518" spans="1:13" ht="191.25" x14ac:dyDescent="0.2">
      <c r="A518" s="464">
        <v>509</v>
      </c>
      <c r="B518" s="441" t="s">
        <v>3154</v>
      </c>
      <c r="C518" s="429" t="s">
        <v>3155</v>
      </c>
      <c r="D518" s="97" t="s">
        <v>3650</v>
      </c>
      <c r="E518" s="97">
        <v>204873388</v>
      </c>
      <c r="F518" s="97" t="s">
        <v>3157</v>
      </c>
      <c r="G518" s="450" t="s">
        <v>3709</v>
      </c>
      <c r="H518" s="450">
        <v>4.165</v>
      </c>
      <c r="I518" s="97" t="s">
        <v>3157</v>
      </c>
      <c r="J518" s="97" t="s">
        <v>3195</v>
      </c>
      <c r="K518" s="442"/>
      <c r="L518" s="463">
        <v>529.74</v>
      </c>
      <c r="M518" s="460" t="s">
        <v>3763</v>
      </c>
    </row>
    <row r="519" spans="1:13" ht="165.75" x14ac:dyDescent="0.2">
      <c r="A519" s="464">
        <v>510</v>
      </c>
      <c r="B519" s="441" t="s">
        <v>3154</v>
      </c>
      <c r="C519" s="429" t="s">
        <v>3155</v>
      </c>
      <c r="D519" s="97" t="s">
        <v>3650</v>
      </c>
      <c r="E519" s="97">
        <v>204873388</v>
      </c>
      <c r="F519" s="97" t="s">
        <v>3157</v>
      </c>
      <c r="G519" s="450" t="s">
        <v>3709</v>
      </c>
      <c r="H519" s="450">
        <v>4.165</v>
      </c>
      <c r="I519" s="97" t="s">
        <v>3157</v>
      </c>
      <c r="J519" s="97" t="s">
        <v>3195</v>
      </c>
      <c r="K519" s="442"/>
      <c r="L519" s="463">
        <v>529.74</v>
      </c>
      <c r="M519" s="460" t="s">
        <v>3764</v>
      </c>
    </row>
    <row r="520" spans="1:13" ht="89.25" x14ac:dyDescent="0.2">
      <c r="A520" s="464">
        <v>511</v>
      </c>
      <c r="B520" s="441" t="s">
        <v>3154</v>
      </c>
      <c r="C520" s="429" t="s">
        <v>3155</v>
      </c>
      <c r="D520" s="97" t="s">
        <v>3650</v>
      </c>
      <c r="E520" s="97">
        <v>204873388</v>
      </c>
      <c r="F520" s="97" t="s">
        <v>3157</v>
      </c>
      <c r="G520" s="450" t="s">
        <v>3709</v>
      </c>
      <c r="H520" s="450">
        <v>4.165</v>
      </c>
      <c r="I520" s="97" t="s">
        <v>3157</v>
      </c>
      <c r="J520" s="97" t="s">
        <v>3195</v>
      </c>
      <c r="K520" s="442"/>
      <c r="L520" s="463">
        <v>529.74</v>
      </c>
      <c r="M520" s="460" t="s">
        <v>3765</v>
      </c>
    </row>
    <row r="521" spans="1:13" ht="102" x14ac:dyDescent="0.2">
      <c r="A521" s="464">
        <v>512</v>
      </c>
      <c r="B521" s="441" t="s">
        <v>3154</v>
      </c>
      <c r="C521" s="429" t="s">
        <v>3155</v>
      </c>
      <c r="D521" s="97" t="s">
        <v>3650</v>
      </c>
      <c r="E521" s="97">
        <v>204873388</v>
      </c>
      <c r="F521" s="97" t="s">
        <v>3157</v>
      </c>
      <c r="G521" s="450" t="s">
        <v>3709</v>
      </c>
      <c r="H521" s="450">
        <v>4.165</v>
      </c>
      <c r="I521" s="97" t="s">
        <v>3157</v>
      </c>
      <c r="J521" s="97" t="s">
        <v>3195</v>
      </c>
      <c r="K521" s="442"/>
      <c r="L521" s="463">
        <v>529.74</v>
      </c>
      <c r="M521" s="460" t="s">
        <v>3766</v>
      </c>
    </row>
    <row r="522" spans="1:13" ht="216.75" x14ac:dyDescent="0.2">
      <c r="A522" s="464">
        <v>513</v>
      </c>
      <c r="B522" s="441" t="s">
        <v>3154</v>
      </c>
      <c r="C522" s="429" t="s">
        <v>3155</v>
      </c>
      <c r="D522" s="97" t="s">
        <v>3650</v>
      </c>
      <c r="E522" s="97">
        <v>204873388</v>
      </c>
      <c r="F522" s="97" t="s">
        <v>3157</v>
      </c>
      <c r="G522" s="450" t="s">
        <v>3709</v>
      </c>
      <c r="H522" s="450">
        <v>13.9346</v>
      </c>
      <c r="I522" s="97" t="s">
        <v>3157</v>
      </c>
      <c r="J522" s="97" t="s">
        <v>3195</v>
      </c>
      <c r="K522" s="442"/>
      <c r="L522" s="463">
        <v>890.43999999999994</v>
      </c>
      <c r="M522" s="460" t="s">
        <v>3767</v>
      </c>
    </row>
    <row r="523" spans="1:13" ht="89.25" x14ac:dyDescent="0.2">
      <c r="A523" s="464">
        <v>514</v>
      </c>
      <c r="B523" s="441" t="s">
        <v>3154</v>
      </c>
      <c r="C523" s="429" t="s">
        <v>3155</v>
      </c>
      <c r="D523" s="97" t="s">
        <v>3650</v>
      </c>
      <c r="E523" s="97">
        <v>204873388</v>
      </c>
      <c r="F523" s="97" t="s">
        <v>3157</v>
      </c>
      <c r="G523" s="450" t="s">
        <v>3709</v>
      </c>
      <c r="H523" s="450">
        <v>13.9346</v>
      </c>
      <c r="I523" s="97" t="s">
        <v>3157</v>
      </c>
      <c r="J523" s="97" t="s">
        <v>3195</v>
      </c>
      <c r="K523" s="442"/>
      <c r="L523" s="463">
        <v>890.43999999999994</v>
      </c>
      <c r="M523" s="460" t="s">
        <v>3768</v>
      </c>
    </row>
    <row r="524" spans="1:13" ht="89.25" x14ac:dyDescent="0.2">
      <c r="A524" s="464">
        <v>515</v>
      </c>
      <c r="B524" s="441" t="s">
        <v>3154</v>
      </c>
      <c r="C524" s="429" t="s">
        <v>3155</v>
      </c>
      <c r="D524" s="97" t="s">
        <v>3650</v>
      </c>
      <c r="E524" s="97">
        <v>204873388</v>
      </c>
      <c r="F524" s="97" t="s">
        <v>3157</v>
      </c>
      <c r="G524" s="450" t="s">
        <v>3709</v>
      </c>
      <c r="H524" s="450">
        <v>13.9346</v>
      </c>
      <c r="I524" s="97" t="s">
        <v>3157</v>
      </c>
      <c r="J524" s="97" t="s">
        <v>3195</v>
      </c>
      <c r="K524" s="442"/>
      <c r="L524" s="463">
        <v>890.43999999999994</v>
      </c>
      <c r="M524" s="460" t="s">
        <v>3769</v>
      </c>
    </row>
    <row r="525" spans="1:13" ht="191.25" x14ac:dyDescent="0.2">
      <c r="A525" s="464">
        <v>516</v>
      </c>
      <c r="B525" s="441" t="s">
        <v>3154</v>
      </c>
      <c r="C525" s="429" t="s">
        <v>3155</v>
      </c>
      <c r="D525" s="97" t="s">
        <v>3650</v>
      </c>
      <c r="E525" s="97">
        <v>204873388</v>
      </c>
      <c r="F525" s="97" t="s">
        <v>3157</v>
      </c>
      <c r="G525" s="450" t="s">
        <v>3709</v>
      </c>
      <c r="H525" s="450">
        <v>13.9346</v>
      </c>
      <c r="I525" s="97" t="s">
        <v>3157</v>
      </c>
      <c r="J525" s="97" t="s">
        <v>3195</v>
      </c>
      <c r="K525" s="442"/>
      <c r="L525" s="463">
        <v>890.43999999999994</v>
      </c>
      <c r="M525" s="460" t="s">
        <v>3770</v>
      </c>
    </row>
    <row r="526" spans="1:13" ht="89.25" x14ac:dyDescent="0.2">
      <c r="A526" s="464">
        <v>517</v>
      </c>
      <c r="B526" s="441" t="s">
        <v>3154</v>
      </c>
      <c r="C526" s="429" t="s">
        <v>3155</v>
      </c>
      <c r="D526" s="97" t="s">
        <v>3650</v>
      </c>
      <c r="E526" s="97">
        <v>204873388</v>
      </c>
      <c r="F526" s="97" t="s">
        <v>3157</v>
      </c>
      <c r="G526" s="450" t="s">
        <v>3709</v>
      </c>
      <c r="H526" s="450">
        <v>4.165</v>
      </c>
      <c r="I526" s="97" t="s">
        <v>3157</v>
      </c>
      <c r="J526" s="97" t="s">
        <v>3195</v>
      </c>
      <c r="K526" s="442"/>
      <c r="L526" s="463">
        <v>529.74</v>
      </c>
      <c r="M526" s="460" t="s">
        <v>3771</v>
      </c>
    </row>
    <row r="527" spans="1:13" ht="102" x14ac:dyDescent="0.2">
      <c r="A527" s="464">
        <v>518</v>
      </c>
      <c r="B527" s="441" t="s">
        <v>3154</v>
      </c>
      <c r="C527" s="429" t="s">
        <v>3155</v>
      </c>
      <c r="D527" s="97" t="s">
        <v>3650</v>
      </c>
      <c r="E527" s="97">
        <v>204873388</v>
      </c>
      <c r="F527" s="97" t="s">
        <v>3157</v>
      </c>
      <c r="G527" s="450" t="s">
        <v>3709</v>
      </c>
      <c r="H527" s="450">
        <v>4.165</v>
      </c>
      <c r="I527" s="97" t="s">
        <v>3157</v>
      </c>
      <c r="J527" s="97" t="s">
        <v>3195</v>
      </c>
      <c r="K527" s="442"/>
      <c r="L527" s="463">
        <v>529.74</v>
      </c>
      <c r="M527" s="460" t="s">
        <v>3772</v>
      </c>
    </row>
    <row r="528" spans="1:13" ht="102" x14ac:dyDescent="0.2">
      <c r="A528" s="464">
        <v>519</v>
      </c>
      <c r="B528" s="441" t="s">
        <v>3154</v>
      </c>
      <c r="C528" s="429" t="s">
        <v>3155</v>
      </c>
      <c r="D528" s="97" t="s">
        <v>3650</v>
      </c>
      <c r="E528" s="97">
        <v>204873388</v>
      </c>
      <c r="F528" s="97" t="s">
        <v>3157</v>
      </c>
      <c r="G528" s="450" t="s">
        <v>3709</v>
      </c>
      <c r="H528" s="450">
        <v>13.9346</v>
      </c>
      <c r="I528" s="97" t="s">
        <v>3157</v>
      </c>
      <c r="J528" s="97" t="s">
        <v>3195</v>
      </c>
      <c r="K528" s="442"/>
      <c r="L528" s="463">
        <v>890.43999999999994</v>
      </c>
      <c r="M528" s="460" t="s">
        <v>3773</v>
      </c>
    </row>
    <row r="529" spans="1:13" ht="89.25" x14ac:dyDescent="0.2">
      <c r="A529" s="464">
        <v>520</v>
      </c>
      <c r="B529" s="441" t="s">
        <v>3154</v>
      </c>
      <c r="C529" s="429" t="s">
        <v>3155</v>
      </c>
      <c r="D529" s="97" t="s">
        <v>3650</v>
      </c>
      <c r="E529" s="97">
        <v>204873388</v>
      </c>
      <c r="F529" s="97" t="s">
        <v>3157</v>
      </c>
      <c r="G529" s="450" t="s">
        <v>3709</v>
      </c>
      <c r="H529" s="450">
        <v>13.9346</v>
      </c>
      <c r="I529" s="97" t="s">
        <v>3157</v>
      </c>
      <c r="J529" s="97" t="s">
        <v>3195</v>
      </c>
      <c r="K529" s="442"/>
      <c r="L529" s="463">
        <v>890.43999999999994</v>
      </c>
      <c r="M529" s="460" t="s">
        <v>3774</v>
      </c>
    </row>
    <row r="530" spans="1:13" ht="114.75" x14ac:dyDescent="0.2">
      <c r="A530" s="464">
        <v>521</v>
      </c>
      <c r="B530" s="441" t="s">
        <v>3154</v>
      </c>
      <c r="C530" s="429" t="s">
        <v>3155</v>
      </c>
      <c r="D530" s="97" t="s">
        <v>3650</v>
      </c>
      <c r="E530" s="97">
        <v>204873388</v>
      </c>
      <c r="F530" s="97" t="s">
        <v>3157</v>
      </c>
      <c r="G530" s="450" t="s">
        <v>3709</v>
      </c>
      <c r="H530" s="450">
        <v>4.165</v>
      </c>
      <c r="I530" s="97" t="s">
        <v>3157</v>
      </c>
      <c r="J530" s="97" t="s">
        <v>3195</v>
      </c>
      <c r="K530" s="442"/>
      <c r="L530" s="463">
        <v>529.74</v>
      </c>
      <c r="M530" s="460" t="s">
        <v>3775</v>
      </c>
    </row>
    <row r="531" spans="1:13" ht="102" x14ac:dyDescent="0.2">
      <c r="A531" s="464">
        <v>522</v>
      </c>
      <c r="B531" s="441" t="s">
        <v>3154</v>
      </c>
      <c r="C531" s="429" t="s">
        <v>3155</v>
      </c>
      <c r="D531" s="97" t="s">
        <v>3650</v>
      </c>
      <c r="E531" s="97">
        <v>204873388</v>
      </c>
      <c r="F531" s="97" t="s">
        <v>3157</v>
      </c>
      <c r="G531" s="450" t="s">
        <v>3709</v>
      </c>
      <c r="H531" s="450">
        <v>4.165</v>
      </c>
      <c r="I531" s="97" t="s">
        <v>3157</v>
      </c>
      <c r="J531" s="97" t="s">
        <v>3195</v>
      </c>
      <c r="K531" s="442"/>
      <c r="L531" s="463">
        <v>529.74</v>
      </c>
      <c r="M531" s="460" t="s">
        <v>3776</v>
      </c>
    </row>
    <row r="532" spans="1:13" ht="89.25" x14ac:dyDescent="0.2">
      <c r="A532" s="464">
        <v>523</v>
      </c>
      <c r="B532" s="441" t="s">
        <v>3154</v>
      </c>
      <c r="C532" s="429" t="s">
        <v>3155</v>
      </c>
      <c r="D532" s="97" t="s">
        <v>3650</v>
      </c>
      <c r="E532" s="97">
        <v>204873388</v>
      </c>
      <c r="F532" s="97" t="s">
        <v>3157</v>
      </c>
      <c r="G532" s="450" t="s">
        <v>3709</v>
      </c>
      <c r="H532" s="450">
        <v>4.165</v>
      </c>
      <c r="I532" s="97" t="s">
        <v>3157</v>
      </c>
      <c r="J532" s="97" t="s">
        <v>3195</v>
      </c>
      <c r="K532" s="442"/>
      <c r="L532" s="463">
        <v>529.74</v>
      </c>
      <c r="M532" s="460" t="s">
        <v>3777</v>
      </c>
    </row>
    <row r="533" spans="1:13" ht="89.25" x14ac:dyDescent="0.2">
      <c r="A533" s="464">
        <v>524</v>
      </c>
      <c r="B533" s="441" t="s">
        <v>3154</v>
      </c>
      <c r="C533" s="429" t="s">
        <v>3155</v>
      </c>
      <c r="D533" s="97" t="s">
        <v>3650</v>
      </c>
      <c r="E533" s="97">
        <v>204873388</v>
      </c>
      <c r="F533" s="97" t="s">
        <v>3157</v>
      </c>
      <c r="G533" s="450" t="s">
        <v>3709</v>
      </c>
      <c r="H533" s="450">
        <v>4.165</v>
      </c>
      <c r="I533" s="97" t="s">
        <v>3157</v>
      </c>
      <c r="J533" s="97" t="s">
        <v>3195</v>
      </c>
      <c r="K533" s="442"/>
      <c r="L533" s="463">
        <v>529.74</v>
      </c>
      <c r="M533" s="460" t="s">
        <v>3778</v>
      </c>
    </row>
    <row r="534" spans="1:13" ht="102" x14ac:dyDescent="0.2">
      <c r="A534" s="464">
        <v>525</v>
      </c>
      <c r="B534" s="441" t="s">
        <v>3154</v>
      </c>
      <c r="C534" s="429" t="s">
        <v>3155</v>
      </c>
      <c r="D534" s="97" t="s">
        <v>3650</v>
      </c>
      <c r="E534" s="97">
        <v>204873388</v>
      </c>
      <c r="F534" s="97" t="s">
        <v>3157</v>
      </c>
      <c r="G534" s="450" t="s">
        <v>3709</v>
      </c>
      <c r="H534" s="450">
        <v>9.7695999999999987</v>
      </c>
      <c r="I534" s="97" t="s">
        <v>3157</v>
      </c>
      <c r="J534" s="97" t="s">
        <v>3195</v>
      </c>
      <c r="K534" s="442"/>
      <c r="L534" s="463">
        <v>529.74</v>
      </c>
      <c r="M534" s="460" t="s">
        <v>3779</v>
      </c>
    </row>
    <row r="535" spans="1:13" ht="127.5" x14ac:dyDescent="0.2">
      <c r="A535" s="464">
        <v>526</v>
      </c>
      <c r="B535" s="441" t="s">
        <v>3154</v>
      </c>
      <c r="C535" s="429" t="s">
        <v>3155</v>
      </c>
      <c r="D535" s="97" t="s">
        <v>3650</v>
      </c>
      <c r="E535" s="97">
        <v>204873388</v>
      </c>
      <c r="F535" s="97" t="s">
        <v>3157</v>
      </c>
      <c r="G535" s="450" t="s">
        <v>3709</v>
      </c>
      <c r="H535" s="450">
        <v>4.165</v>
      </c>
      <c r="I535" s="97" t="s">
        <v>3157</v>
      </c>
      <c r="J535" s="97" t="s">
        <v>3195</v>
      </c>
      <c r="K535" s="442"/>
      <c r="L535" s="463">
        <v>529.74</v>
      </c>
      <c r="M535" s="460" t="s">
        <v>3780</v>
      </c>
    </row>
    <row r="536" spans="1:13" ht="140.25" x14ac:dyDescent="0.2">
      <c r="A536" s="464">
        <v>527</v>
      </c>
      <c r="B536" s="441" t="s">
        <v>3154</v>
      </c>
      <c r="C536" s="429" t="s">
        <v>3155</v>
      </c>
      <c r="D536" s="97" t="s">
        <v>3650</v>
      </c>
      <c r="E536" s="97">
        <v>204873388</v>
      </c>
      <c r="F536" s="97" t="s">
        <v>3157</v>
      </c>
      <c r="G536" s="450" t="s">
        <v>3709</v>
      </c>
      <c r="H536" s="450">
        <v>4.165</v>
      </c>
      <c r="I536" s="97" t="s">
        <v>3157</v>
      </c>
      <c r="J536" s="97" t="s">
        <v>3195</v>
      </c>
      <c r="K536" s="442"/>
      <c r="L536" s="463">
        <v>529.74</v>
      </c>
      <c r="M536" s="460" t="s">
        <v>3781</v>
      </c>
    </row>
    <row r="537" spans="1:13" ht="114.75" x14ac:dyDescent="0.2">
      <c r="A537" s="464">
        <v>528</v>
      </c>
      <c r="B537" s="441" t="s">
        <v>3154</v>
      </c>
      <c r="C537" s="429" t="s">
        <v>3155</v>
      </c>
      <c r="D537" s="97" t="s">
        <v>3650</v>
      </c>
      <c r="E537" s="97">
        <v>204873388</v>
      </c>
      <c r="F537" s="97" t="s">
        <v>3157</v>
      </c>
      <c r="G537" s="450" t="s">
        <v>3709</v>
      </c>
      <c r="H537" s="450">
        <v>23.704199999999997</v>
      </c>
      <c r="I537" s="97" t="s">
        <v>3157</v>
      </c>
      <c r="J537" s="97" t="s">
        <v>3195</v>
      </c>
      <c r="K537" s="442"/>
      <c r="L537" s="463">
        <v>1669.7</v>
      </c>
      <c r="M537" s="460" t="s">
        <v>3782</v>
      </c>
    </row>
    <row r="538" spans="1:13" ht="76.5" x14ac:dyDescent="0.2">
      <c r="A538" s="464">
        <v>529</v>
      </c>
      <c r="B538" s="441" t="s">
        <v>3154</v>
      </c>
      <c r="C538" s="429" t="s">
        <v>3155</v>
      </c>
      <c r="D538" s="97" t="s">
        <v>3650</v>
      </c>
      <c r="E538" s="97">
        <v>204873388</v>
      </c>
      <c r="F538" s="97" t="s">
        <v>3157</v>
      </c>
      <c r="G538" s="450" t="s">
        <v>3709</v>
      </c>
      <c r="H538" s="450">
        <v>23.704199999999997</v>
      </c>
      <c r="I538" s="97" t="s">
        <v>3157</v>
      </c>
      <c r="J538" s="97" t="s">
        <v>3195</v>
      </c>
      <c r="K538" s="442"/>
      <c r="L538" s="463">
        <v>1669.7</v>
      </c>
      <c r="M538" s="460" t="s">
        <v>3783</v>
      </c>
    </row>
    <row r="539" spans="1:13" ht="76.5" x14ac:dyDescent="0.2">
      <c r="A539" s="464">
        <v>530</v>
      </c>
      <c r="B539" s="441" t="s">
        <v>3154</v>
      </c>
      <c r="C539" s="429" t="s">
        <v>3155</v>
      </c>
      <c r="D539" s="97" t="s">
        <v>3650</v>
      </c>
      <c r="E539" s="97">
        <v>204873388</v>
      </c>
      <c r="F539" s="97" t="s">
        <v>3157</v>
      </c>
      <c r="G539" s="450" t="s">
        <v>3709</v>
      </c>
      <c r="H539" s="450">
        <v>23.704199999999997</v>
      </c>
      <c r="I539" s="97" t="s">
        <v>3157</v>
      </c>
      <c r="J539" s="97" t="s">
        <v>3195</v>
      </c>
      <c r="K539" s="442"/>
      <c r="L539" s="463">
        <v>1669.7</v>
      </c>
      <c r="M539" s="460" t="s">
        <v>3784</v>
      </c>
    </row>
    <row r="540" spans="1:13" ht="127.5" x14ac:dyDescent="0.2">
      <c r="A540" s="464">
        <v>531</v>
      </c>
      <c r="B540" s="441" t="s">
        <v>3154</v>
      </c>
      <c r="C540" s="429" t="s">
        <v>3155</v>
      </c>
      <c r="D540" s="97" t="s">
        <v>3650</v>
      </c>
      <c r="E540" s="97">
        <v>204873388</v>
      </c>
      <c r="F540" s="97" t="s">
        <v>3157</v>
      </c>
      <c r="G540" s="450" t="s">
        <v>3709</v>
      </c>
      <c r="H540" s="450">
        <v>4.165</v>
      </c>
      <c r="I540" s="97" t="s">
        <v>3157</v>
      </c>
      <c r="J540" s="97" t="s">
        <v>3195</v>
      </c>
      <c r="K540" s="442"/>
      <c r="L540" s="463">
        <v>529.74</v>
      </c>
      <c r="M540" s="460" t="s">
        <v>3785</v>
      </c>
    </row>
    <row r="541" spans="1:13" ht="102" x14ac:dyDescent="0.2">
      <c r="A541" s="464">
        <v>532</v>
      </c>
      <c r="B541" s="441" t="s">
        <v>3154</v>
      </c>
      <c r="C541" s="429" t="s">
        <v>3155</v>
      </c>
      <c r="D541" s="97" t="s">
        <v>3650</v>
      </c>
      <c r="E541" s="97">
        <v>204873388</v>
      </c>
      <c r="F541" s="97" t="s">
        <v>3157</v>
      </c>
      <c r="G541" s="450" t="s">
        <v>3709</v>
      </c>
      <c r="H541" s="450">
        <v>13.9346</v>
      </c>
      <c r="I541" s="97" t="s">
        <v>3157</v>
      </c>
      <c r="J541" s="97" t="s">
        <v>3195</v>
      </c>
      <c r="K541" s="442"/>
      <c r="L541" s="463">
        <v>890.43999999999994</v>
      </c>
      <c r="M541" s="460" t="s">
        <v>3786</v>
      </c>
    </row>
    <row r="542" spans="1:13" ht="114.75" x14ac:dyDescent="0.2">
      <c r="A542" s="464">
        <v>533</v>
      </c>
      <c r="B542" s="441" t="s">
        <v>3154</v>
      </c>
      <c r="C542" s="429" t="s">
        <v>3155</v>
      </c>
      <c r="D542" s="97" t="s">
        <v>3650</v>
      </c>
      <c r="E542" s="97">
        <v>204873388</v>
      </c>
      <c r="F542" s="97" t="s">
        <v>3157</v>
      </c>
      <c r="G542" s="450" t="s">
        <v>3709</v>
      </c>
      <c r="H542" s="450">
        <v>4.165</v>
      </c>
      <c r="I542" s="97" t="s">
        <v>3157</v>
      </c>
      <c r="J542" s="97" t="s">
        <v>3195</v>
      </c>
      <c r="K542" s="442"/>
      <c r="L542" s="463">
        <v>529.74</v>
      </c>
      <c r="M542" s="460" t="s">
        <v>3787</v>
      </c>
    </row>
    <row r="543" spans="1:13" ht="102" x14ac:dyDescent="0.2">
      <c r="A543" s="464">
        <v>534</v>
      </c>
      <c r="B543" s="441" t="s">
        <v>3154</v>
      </c>
      <c r="C543" s="429" t="s">
        <v>3155</v>
      </c>
      <c r="D543" s="97" t="s">
        <v>3650</v>
      </c>
      <c r="E543" s="97">
        <v>204873388</v>
      </c>
      <c r="F543" s="97" t="s">
        <v>3157</v>
      </c>
      <c r="G543" s="450" t="s">
        <v>3709</v>
      </c>
      <c r="H543" s="450">
        <v>13.9346</v>
      </c>
      <c r="I543" s="97" t="s">
        <v>3157</v>
      </c>
      <c r="J543" s="97" t="s">
        <v>3195</v>
      </c>
      <c r="K543" s="442"/>
      <c r="L543" s="463">
        <v>890.43999999999994</v>
      </c>
      <c r="M543" s="460" t="s">
        <v>3788</v>
      </c>
    </row>
    <row r="544" spans="1:13" ht="114.75" x14ac:dyDescent="0.2">
      <c r="A544" s="464">
        <v>535</v>
      </c>
      <c r="B544" s="441" t="s">
        <v>3154</v>
      </c>
      <c r="C544" s="429" t="s">
        <v>3155</v>
      </c>
      <c r="D544" s="97" t="s">
        <v>3650</v>
      </c>
      <c r="E544" s="97">
        <v>204873388</v>
      </c>
      <c r="F544" s="97" t="s">
        <v>3157</v>
      </c>
      <c r="G544" s="450" t="s">
        <v>3709</v>
      </c>
      <c r="H544" s="450">
        <v>23.704199999999997</v>
      </c>
      <c r="I544" s="97" t="s">
        <v>3157</v>
      </c>
      <c r="J544" s="97" t="s">
        <v>3195</v>
      </c>
      <c r="K544" s="442"/>
      <c r="L544" s="463">
        <v>1669.7</v>
      </c>
      <c r="M544" s="460" t="s">
        <v>3789</v>
      </c>
    </row>
    <row r="545" spans="1:13" ht="165.75" x14ac:dyDescent="0.2">
      <c r="A545" s="464">
        <v>536</v>
      </c>
      <c r="B545" s="441" t="s">
        <v>3154</v>
      </c>
      <c r="C545" s="429" t="s">
        <v>3155</v>
      </c>
      <c r="D545" s="97" t="s">
        <v>3650</v>
      </c>
      <c r="E545" s="97">
        <v>204873388</v>
      </c>
      <c r="F545" s="97" t="s">
        <v>3157</v>
      </c>
      <c r="G545" s="450" t="s">
        <v>3709</v>
      </c>
      <c r="H545" s="450">
        <v>58.617599999999996</v>
      </c>
      <c r="I545" s="97" t="s">
        <v>3157</v>
      </c>
      <c r="J545" s="97" t="s">
        <v>3195</v>
      </c>
      <c r="K545" s="442"/>
      <c r="L545" s="463">
        <v>5600.28</v>
      </c>
      <c r="M545" s="460" t="s">
        <v>3790</v>
      </c>
    </row>
    <row r="546" spans="1:13" ht="127.5" x14ac:dyDescent="0.2">
      <c r="A546" s="464">
        <v>537</v>
      </c>
      <c r="B546" s="441" t="s">
        <v>3154</v>
      </c>
      <c r="C546" s="429" t="s">
        <v>3155</v>
      </c>
      <c r="D546" s="97" t="s">
        <v>3650</v>
      </c>
      <c r="E546" s="97">
        <v>204873388</v>
      </c>
      <c r="F546" s="97" t="s">
        <v>3157</v>
      </c>
      <c r="G546" s="450" t="s">
        <v>3709</v>
      </c>
      <c r="H546" s="450">
        <v>58.617599999999996</v>
      </c>
      <c r="I546" s="97" t="s">
        <v>3157</v>
      </c>
      <c r="J546" s="97" t="s">
        <v>3195</v>
      </c>
      <c r="K546" s="442"/>
      <c r="L546" s="463">
        <v>5600.28</v>
      </c>
      <c r="M546" s="460" t="s">
        <v>3791</v>
      </c>
    </row>
    <row r="547" spans="1:13" ht="127.5" x14ac:dyDescent="0.2">
      <c r="A547" s="464">
        <v>538</v>
      </c>
      <c r="B547" s="441" t="s">
        <v>3154</v>
      </c>
      <c r="C547" s="429" t="s">
        <v>3155</v>
      </c>
      <c r="D547" s="97" t="s">
        <v>3650</v>
      </c>
      <c r="E547" s="97">
        <v>204873388</v>
      </c>
      <c r="F547" s="97" t="s">
        <v>3157</v>
      </c>
      <c r="G547" s="450" t="s">
        <v>3709</v>
      </c>
      <c r="H547" s="450">
        <v>58.617599999999996</v>
      </c>
      <c r="I547" s="97" t="s">
        <v>3157</v>
      </c>
      <c r="J547" s="97" t="s">
        <v>3195</v>
      </c>
      <c r="K547" s="442"/>
      <c r="L547" s="463">
        <v>5600.28</v>
      </c>
      <c r="M547" s="460" t="s">
        <v>3792</v>
      </c>
    </row>
    <row r="548" spans="1:13" ht="127.5" x14ac:dyDescent="0.2">
      <c r="A548" s="464">
        <v>539</v>
      </c>
      <c r="B548" s="441" t="s">
        <v>3154</v>
      </c>
      <c r="C548" s="429" t="s">
        <v>3155</v>
      </c>
      <c r="D548" s="97" t="s">
        <v>3650</v>
      </c>
      <c r="E548" s="97">
        <v>204873388</v>
      </c>
      <c r="F548" s="97" t="s">
        <v>3157</v>
      </c>
      <c r="G548" s="450" t="s">
        <v>3709</v>
      </c>
      <c r="H548" s="450">
        <v>4.165</v>
      </c>
      <c r="I548" s="97" t="s">
        <v>3157</v>
      </c>
      <c r="J548" s="97" t="s">
        <v>3195</v>
      </c>
      <c r="K548" s="442"/>
      <c r="L548" s="463">
        <v>529.74</v>
      </c>
      <c r="M548" s="460" t="s">
        <v>3793</v>
      </c>
    </row>
    <row r="549" spans="1:13" ht="102" x14ac:dyDescent="0.2">
      <c r="A549" s="464">
        <v>540</v>
      </c>
      <c r="B549" s="441" t="s">
        <v>3154</v>
      </c>
      <c r="C549" s="429" t="s">
        <v>3155</v>
      </c>
      <c r="D549" s="97" t="s">
        <v>3650</v>
      </c>
      <c r="E549" s="97">
        <v>204873388</v>
      </c>
      <c r="F549" s="97" t="s">
        <v>3157</v>
      </c>
      <c r="G549" s="450" t="s">
        <v>3709</v>
      </c>
      <c r="H549" s="450">
        <v>4.165</v>
      </c>
      <c r="I549" s="97" t="s">
        <v>3157</v>
      </c>
      <c r="J549" s="97" t="s">
        <v>3195</v>
      </c>
      <c r="K549" s="442"/>
      <c r="L549" s="463">
        <v>529.74</v>
      </c>
      <c r="M549" s="460" t="s">
        <v>3794</v>
      </c>
    </row>
    <row r="550" spans="1:13" ht="127.5" x14ac:dyDescent="0.2">
      <c r="A550" s="464">
        <v>541</v>
      </c>
      <c r="B550" s="441" t="s">
        <v>3154</v>
      </c>
      <c r="C550" s="429" t="s">
        <v>3155</v>
      </c>
      <c r="D550" s="97" t="s">
        <v>3650</v>
      </c>
      <c r="E550" s="97">
        <v>204873388</v>
      </c>
      <c r="F550" s="97" t="s">
        <v>3157</v>
      </c>
      <c r="G550" s="450" t="s">
        <v>3709</v>
      </c>
      <c r="H550" s="450">
        <v>4.165</v>
      </c>
      <c r="I550" s="97" t="s">
        <v>3157</v>
      </c>
      <c r="J550" s="97" t="s">
        <v>3195</v>
      </c>
      <c r="K550" s="442"/>
      <c r="L550" s="463">
        <v>529.74</v>
      </c>
      <c r="M550" s="460" t="s">
        <v>3795</v>
      </c>
    </row>
    <row r="551" spans="1:13" ht="102" x14ac:dyDescent="0.2">
      <c r="A551" s="464">
        <v>542</v>
      </c>
      <c r="B551" s="441" t="s">
        <v>3154</v>
      </c>
      <c r="C551" s="429" t="s">
        <v>3155</v>
      </c>
      <c r="D551" s="97" t="s">
        <v>3650</v>
      </c>
      <c r="E551" s="97">
        <v>204873388</v>
      </c>
      <c r="F551" s="97" t="s">
        <v>3157</v>
      </c>
      <c r="G551" s="450" t="s">
        <v>3709</v>
      </c>
      <c r="H551" s="450">
        <v>4.165</v>
      </c>
      <c r="I551" s="97" t="s">
        <v>3157</v>
      </c>
      <c r="J551" s="97" t="s">
        <v>3195</v>
      </c>
      <c r="K551" s="442"/>
      <c r="L551" s="463">
        <v>529.74</v>
      </c>
      <c r="M551" s="460" t="s">
        <v>3796</v>
      </c>
    </row>
    <row r="552" spans="1:13" ht="89.25" x14ac:dyDescent="0.2">
      <c r="A552" s="464">
        <v>543</v>
      </c>
      <c r="B552" s="441" t="s">
        <v>3154</v>
      </c>
      <c r="C552" s="429" t="s">
        <v>3155</v>
      </c>
      <c r="D552" s="97" t="s">
        <v>3650</v>
      </c>
      <c r="E552" s="97">
        <v>204873388</v>
      </c>
      <c r="F552" s="97" t="s">
        <v>3157</v>
      </c>
      <c r="G552" s="450" t="s">
        <v>3709</v>
      </c>
      <c r="H552" s="450">
        <v>4.165</v>
      </c>
      <c r="I552" s="97" t="s">
        <v>3157</v>
      </c>
      <c r="J552" s="97" t="s">
        <v>3195</v>
      </c>
      <c r="K552" s="442"/>
      <c r="L552" s="463">
        <v>529.74</v>
      </c>
      <c r="M552" s="460" t="s">
        <v>3797</v>
      </c>
    </row>
    <row r="553" spans="1:13" ht="89.25" x14ac:dyDescent="0.2">
      <c r="A553" s="464">
        <v>544</v>
      </c>
      <c r="B553" s="441" t="s">
        <v>3154</v>
      </c>
      <c r="C553" s="429" t="s">
        <v>3155</v>
      </c>
      <c r="D553" s="97" t="s">
        <v>3650</v>
      </c>
      <c r="E553" s="97">
        <v>204873388</v>
      </c>
      <c r="F553" s="97" t="s">
        <v>3157</v>
      </c>
      <c r="G553" s="450" t="s">
        <v>3709</v>
      </c>
      <c r="H553" s="450">
        <v>4.165</v>
      </c>
      <c r="I553" s="97" t="s">
        <v>3157</v>
      </c>
      <c r="J553" s="97" t="s">
        <v>3195</v>
      </c>
      <c r="K553" s="442"/>
      <c r="L553" s="463">
        <v>529.74</v>
      </c>
      <c r="M553" s="460" t="s">
        <v>3798</v>
      </c>
    </row>
    <row r="554" spans="1:13" ht="140.25" x14ac:dyDescent="0.2">
      <c r="A554" s="464">
        <v>545</v>
      </c>
      <c r="B554" s="441" t="s">
        <v>3154</v>
      </c>
      <c r="C554" s="429" t="s">
        <v>3155</v>
      </c>
      <c r="D554" s="97" t="s">
        <v>3650</v>
      </c>
      <c r="E554" s="97">
        <v>204873388</v>
      </c>
      <c r="F554" s="97" t="s">
        <v>3157</v>
      </c>
      <c r="G554" s="450" t="s">
        <v>3709</v>
      </c>
      <c r="H554" s="450">
        <v>4.165</v>
      </c>
      <c r="I554" s="97" t="s">
        <v>3157</v>
      </c>
      <c r="J554" s="97" t="s">
        <v>3195</v>
      </c>
      <c r="K554" s="442"/>
      <c r="L554" s="463">
        <v>529.74</v>
      </c>
      <c r="M554" s="460" t="s">
        <v>3799</v>
      </c>
    </row>
    <row r="555" spans="1:13" ht="76.5" x14ac:dyDescent="0.2">
      <c r="A555" s="464">
        <v>546</v>
      </c>
      <c r="B555" s="441" t="s">
        <v>3154</v>
      </c>
      <c r="C555" s="429" t="s">
        <v>3155</v>
      </c>
      <c r="D555" s="97" t="s">
        <v>3650</v>
      </c>
      <c r="E555" s="97">
        <v>204873388</v>
      </c>
      <c r="F555" s="97" t="s">
        <v>3157</v>
      </c>
      <c r="G555" s="450" t="s">
        <v>3709</v>
      </c>
      <c r="H555" s="450">
        <v>4.165</v>
      </c>
      <c r="I555" s="97" t="s">
        <v>3157</v>
      </c>
      <c r="J555" s="97" t="s">
        <v>3195</v>
      </c>
      <c r="K555" s="442"/>
      <c r="L555" s="463">
        <v>529.74</v>
      </c>
      <c r="M555" s="460" t="s">
        <v>3800</v>
      </c>
    </row>
    <row r="556" spans="1:13" ht="76.5" x14ac:dyDescent="0.2">
      <c r="A556" s="464">
        <v>547</v>
      </c>
      <c r="B556" s="441" t="s">
        <v>3154</v>
      </c>
      <c r="C556" s="429" t="s">
        <v>3155</v>
      </c>
      <c r="D556" s="97" t="s">
        <v>3650</v>
      </c>
      <c r="E556" s="97">
        <v>204873388</v>
      </c>
      <c r="F556" s="97" t="s">
        <v>3157</v>
      </c>
      <c r="G556" s="450" t="s">
        <v>3709</v>
      </c>
      <c r="H556" s="450">
        <v>4.165</v>
      </c>
      <c r="I556" s="97" t="s">
        <v>3157</v>
      </c>
      <c r="J556" s="97" t="s">
        <v>3195</v>
      </c>
      <c r="K556" s="442"/>
      <c r="L556" s="463">
        <v>529.74</v>
      </c>
      <c r="M556" s="460" t="s">
        <v>3801</v>
      </c>
    </row>
    <row r="557" spans="1:13" ht="76.5" x14ac:dyDescent="0.2">
      <c r="A557" s="464">
        <v>548</v>
      </c>
      <c r="B557" s="441" t="s">
        <v>3154</v>
      </c>
      <c r="C557" s="429" t="s">
        <v>3155</v>
      </c>
      <c r="D557" s="97" t="s">
        <v>3650</v>
      </c>
      <c r="E557" s="97">
        <v>204873388</v>
      </c>
      <c r="F557" s="97" t="s">
        <v>3157</v>
      </c>
      <c r="G557" s="450" t="s">
        <v>3709</v>
      </c>
      <c r="H557" s="450">
        <v>4.165</v>
      </c>
      <c r="I557" s="97" t="s">
        <v>3157</v>
      </c>
      <c r="J557" s="97" t="s">
        <v>3195</v>
      </c>
      <c r="K557" s="442"/>
      <c r="L557" s="463">
        <v>529.74</v>
      </c>
      <c r="M557" s="460" t="s">
        <v>3802</v>
      </c>
    </row>
    <row r="558" spans="1:13" ht="127.5" x14ac:dyDescent="0.2">
      <c r="A558" s="464">
        <v>549</v>
      </c>
      <c r="B558" s="441" t="s">
        <v>3154</v>
      </c>
      <c r="C558" s="429" t="s">
        <v>3155</v>
      </c>
      <c r="D558" s="97" t="s">
        <v>3650</v>
      </c>
      <c r="E558" s="97">
        <v>204873388</v>
      </c>
      <c r="F558" s="97" t="s">
        <v>3157</v>
      </c>
      <c r="G558" s="450" t="s">
        <v>3709</v>
      </c>
      <c r="H558" s="450">
        <v>4.165</v>
      </c>
      <c r="I558" s="97" t="s">
        <v>3157</v>
      </c>
      <c r="J558" s="97" t="s">
        <v>3195</v>
      </c>
      <c r="K558" s="442"/>
      <c r="L558" s="463">
        <v>529.74</v>
      </c>
      <c r="M558" s="460" t="s">
        <v>3803</v>
      </c>
    </row>
    <row r="559" spans="1:13" ht="102" x14ac:dyDescent="0.2">
      <c r="A559" s="464">
        <v>550</v>
      </c>
      <c r="B559" s="441" t="s">
        <v>3154</v>
      </c>
      <c r="C559" s="429" t="s">
        <v>3155</v>
      </c>
      <c r="D559" s="97" t="s">
        <v>3650</v>
      </c>
      <c r="E559" s="97">
        <v>204873388</v>
      </c>
      <c r="F559" s="97" t="s">
        <v>3157</v>
      </c>
      <c r="G559" s="450" t="s">
        <v>3709</v>
      </c>
      <c r="H559" s="450">
        <v>4.165</v>
      </c>
      <c r="I559" s="97" t="s">
        <v>3157</v>
      </c>
      <c r="J559" s="97" t="s">
        <v>3195</v>
      </c>
      <c r="K559" s="442"/>
      <c r="L559" s="463">
        <v>529.74</v>
      </c>
      <c r="M559" s="460" t="s">
        <v>3804</v>
      </c>
    </row>
    <row r="560" spans="1:13" ht="89.25" x14ac:dyDescent="0.2">
      <c r="A560" s="464">
        <v>551</v>
      </c>
      <c r="B560" s="441" t="s">
        <v>3154</v>
      </c>
      <c r="C560" s="429" t="s">
        <v>3155</v>
      </c>
      <c r="D560" s="97" t="s">
        <v>3650</v>
      </c>
      <c r="E560" s="97">
        <v>204873388</v>
      </c>
      <c r="F560" s="97" t="s">
        <v>3157</v>
      </c>
      <c r="G560" s="450" t="s">
        <v>3709</v>
      </c>
      <c r="H560" s="450">
        <v>4.165</v>
      </c>
      <c r="I560" s="97" t="s">
        <v>3157</v>
      </c>
      <c r="J560" s="97" t="s">
        <v>3195</v>
      </c>
      <c r="K560" s="442"/>
      <c r="L560" s="463">
        <v>529.74</v>
      </c>
      <c r="M560" s="460" t="s">
        <v>3805</v>
      </c>
    </row>
    <row r="561" spans="1:13" ht="114.75" x14ac:dyDescent="0.2">
      <c r="A561" s="464">
        <v>552</v>
      </c>
      <c r="B561" s="441" t="s">
        <v>3154</v>
      </c>
      <c r="C561" s="429" t="s">
        <v>3155</v>
      </c>
      <c r="D561" s="97" t="s">
        <v>3650</v>
      </c>
      <c r="E561" s="97">
        <v>204873388</v>
      </c>
      <c r="F561" s="97" t="s">
        <v>3157</v>
      </c>
      <c r="G561" s="450" t="s">
        <v>3709</v>
      </c>
      <c r="H561" s="450">
        <v>13.9346</v>
      </c>
      <c r="I561" s="97" t="s">
        <v>3157</v>
      </c>
      <c r="J561" s="97" t="s">
        <v>3195</v>
      </c>
      <c r="K561" s="442"/>
      <c r="L561" s="463">
        <v>890.43999999999994</v>
      </c>
      <c r="M561" s="460" t="s">
        <v>3806</v>
      </c>
    </row>
    <row r="562" spans="1:13" ht="76.5" x14ac:dyDescent="0.2">
      <c r="A562" s="464">
        <v>553</v>
      </c>
      <c r="B562" s="441" t="s">
        <v>3154</v>
      </c>
      <c r="C562" s="429" t="s">
        <v>3155</v>
      </c>
      <c r="D562" s="97" t="s">
        <v>3650</v>
      </c>
      <c r="E562" s="97">
        <v>204873388</v>
      </c>
      <c r="F562" s="97" t="s">
        <v>3157</v>
      </c>
      <c r="G562" s="450" t="s">
        <v>3709</v>
      </c>
      <c r="H562" s="450">
        <v>23.704199999999997</v>
      </c>
      <c r="I562" s="97" t="s">
        <v>3157</v>
      </c>
      <c r="J562" s="97" t="s">
        <v>3195</v>
      </c>
      <c r="K562" s="442"/>
      <c r="L562" s="463">
        <v>1669.7</v>
      </c>
      <c r="M562" s="460" t="s">
        <v>3807</v>
      </c>
    </row>
    <row r="563" spans="1:13" ht="102" x14ac:dyDescent="0.2">
      <c r="A563" s="464">
        <v>554</v>
      </c>
      <c r="B563" s="441" t="s">
        <v>3154</v>
      </c>
      <c r="C563" s="429" t="s">
        <v>3155</v>
      </c>
      <c r="D563" s="97" t="s">
        <v>3650</v>
      </c>
      <c r="E563" s="97">
        <v>204873388</v>
      </c>
      <c r="F563" s="97" t="s">
        <v>3157</v>
      </c>
      <c r="G563" s="450" t="s">
        <v>3709</v>
      </c>
      <c r="H563" s="450">
        <v>4.165</v>
      </c>
      <c r="I563" s="97" t="s">
        <v>3157</v>
      </c>
      <c r="J563" s="97" t="s">
        <v>3195</v>
      </c>
      <c r="K563" s="442"/>
      <c r="L563" s="463">
        <v>529.74</v>
      </c>
      <c r="M563" s="460" t="s">
        <v>3808</v>
      </c>
    </row>
    <row r="564" spans="1:13" ht="204" x14ac:dyDescent="0.2">
      <c r="A564" s="464">
        <v>555</v>
      </c>
      <c r="B564" s="441" t="s">
        <v>3154</v>
      </c>
      <c r="C564" s="429" t="s">
        <v>3155</v>
      </c>
      <c r="D564" s="97" t="s">
        <v>3650</v>
      </c>
      <c r="E564" s="97">
        <v>204873388</v>
      </c>
      <c r="F564" s="97" t="s">
        <v>3157</v>
      </c>
      <c r="G564" s="450" t="s">
        <v>3709</v>
      </c>
      <c r="H564" s="450">
        <v>4.165</v>
      </c>
      <c r="I564" s="97" t="s">
        <v>3157</v>
      </c>
      <c r="J564" s="97" t="s">
        <v>3195</v>
      </c>
      <c r="K564" s="442"/>
      <c r="L564" s="463">
        <v>529.74</v>
      </c>
      <c r="M564" s="460" t="s">
        <v>3809</v>
      </c>
    </row>
    <row r="565" spans="1:13" ht="89.25" x14ac:dyDescent="0.2">
      <c r="A565" s="464">
        <v>556</v>
      </c>
      <c r="B565" s="441" t="s">
        <v>3154</v>
      </c>
      <c r="C565" s="429" t="s">
        <v>3155</v>
      </c>
      <c r="D565" s="97" t="s">
        <v>3650</v>
      </c>
      <c r="E565" s="97">
        <v>204873388</v>
      </c>
      <c r="F565" s="97" t="s">
        <v>3157</v>
      </c>
      <c r="G565" s="450" t="s">
        <v>3709</v>
      </c>
      <c r="H565" s="450">
        <v>4.165</v>
      </c>
      <c r="I565" s="97" t="s">
        <v>3157</v>
      </c>
      <c r="J565" s="97" t="s">
        <v>3195</v>
      </c>
      <c r="K565" s="442"/>
      <c r="L565" s="463">
        <v>529.74</v>
      </c>
      <c r="M565" s="460" t="s">
        <v>3810</v>
      </c>
    </row>
    <row r="566" spans="1:13" ht="102" x14ac:dyDescent="0.2">
      <c r="A566" s="464">
        <v>557</v>
      </c>
      <c r="B566" s="441" t="s">
        <v>3154</v>
      </c>
      <c r="C566" s="429" t="s">
        <v>3155</v>
      </c>
      <c r="D566" s="97" t="s">
        <v>3650</v>
      </c>
      <c r="E566" s="97">
        <v>204873388</v>
      </c>
      <c r="F566" s="97" t="s">
        <v>3157</v>
      </c>
      <c r="G566" s="450" t="s">
        <v>3709</v>
      </c>
      <c r="H566" s="450">
        <v>4.165</v>
      </c>
      <c r="I566" s="97" t="s">
        <v>3157</v>
      </c>
      <c r="J566" s="97" t="s">
        <v>3195</v>
      </c>
      <c r="K566" s="442"/>
      <c r="L566" s="463">
        <v>529.74</v>
      </c>
      <c r="M566" s="460" t="s">
        <v>3811</v>
      </c>
    </row>
    <row r="567" spans="1:13" ht="89.25" x14ac:dyDescent="0.2">
      <c r="A567" s="464">
        <v>558</v>
      </c>
      <c r="B567" s="441" t="s">
        <v>3154</v>
      </c>
      <c r="C567" s="429" t="s">
        <v>3155</v>
      </c>
      <c r="D567" s="97" t="s">
        <v>3650</v>
      </c>
      <c r="E567" s="97">
        <v>204873388</v>
      </c>
      <c r="F567" s="97" t="s">
        <v>3157</v>
      </c>
      <c r="G567" s="450" t="s">
        <v>3709</v>
      </c>
      <c r="H567" s="450">
        <v>4.165</v>
      </c>
      <c r="I567" s="97" t="s">
        <v>3157</v>
      </c>
      <c r="J567" s="97" t="s">
        <v>3195</v>
      </c>
      <c r="K567" s="442"/>
      <c r="L567" s="463">
        <v>529.74</v>
      </c>
      <c r="M567" s="460" t="s">
        <v>3812</v>
      </c>
    </row>
    <row r="568" spans="1:13" ht="140.25" x14ac:dyDescent="0.2">
      <c r="A568" s="464">
        <v>559</v>
      </c>
      <c r="B568" s="441" t="s">
        <v>3154</v>
      </c>
      <c r="C568" s="429" t="s">
        <v>3155</v>
      </c>
      <c r="D568" s="97" t="s">
        <v>3650</v>
      </c>
      <c r="E568" s="97">
        <v>204873388</v>
      </c>
      <c r="F568" s="97" t="s">
        <v>3157</v>
      </c>
      <c r="G568" s="450" t="s">
        <v>3709</v>
      </c>
      <c r="H568" s="450">
        <v>13.9346</v>
      </c>
      <c r="I568" s="97" t="s">
        <v>3157</v>
      </c>
      <c r="J568" s="97" t="s">
        <v>3195</v>
      </c>
      <c r="K568" s="442"/>
      <c r="L568" s="463">
        <v>890.43999999999994</v>
      </c>
      <c r="M568" s="460" t="s">
        <v>3813</v>
      </c>
    </row>
    <row r="569" spans="1:13" ht="76.5" x14ac:dyDescent="0.2">
      <c r="A569" s="464">
        <v>560</v>
      </c>
      <c r="B569" s="441" t="s">
        <v>3154</v>
      </c>
      <c r="C569" s="429" t="s">
        <v>3155</v>
      </c>
      <c r="D569" s="97" t="s">
        <v>3650</v>
      </c>
      <c r="E569" s="97">
        <v>204873388</v>
      </c>
      <c r="F569" s="97" t="s">
        <v>3157</v>
      </c>
      <c r="G569" s="450" t="s">
        <v>3709</v>
      </c>
      <c r="H569" s="450">
        <v>4.165</v>
      </c>
      <c r="I569" s="97" t="s">
        <v>3157</v>
      </c>
      <c r="J569" s="97" t="s">
        <v>3195</v>
      </c>
      <c r="K569" s="442"/>
      <c r="L569" s="463">
        <v>529.74</v>
      </c>
      <c r="M569" s="460" t="s">
        <v>3814</v>
      </c>
    </row>
    <row r="570" spans="1:13" ht="127.5" x14ac:dyDescent="0.2">
      <c r="A570" s="464">
        <v>561</v>
      </c>
      <c r="B570" s="441" t="s">
        <v>3154</v>
      </c>
      <c r="C570" s="429" t="s">
        <v>3155</v>
      </c>
      <c r="D570" s="97" t="s">
        <v>3650</v>
      </c>
      <c r="E570" s="97">
        <v>204873388</v>
      </c>
      <c r="F570" s="97" t="s">
        <v>3157</v>
      </c>
      <c r="G570" s="450" t="s">
        <v>3709</v>
      </c>
      <c r="H570" s="450">
        <v>13.9346</v>
      </c>
      <c r="I570" s="97" t="s">
        <v>3157</v>
      </c>
      <c r="J570" s="97" t="s">
        <v>3195</v>
      </c>
      <c r="K570" s="442"/>
      <c r="L570" s="463">
        <v>890.43999999999994</v>
      </c>
      <c r="M570" s="460" t="s">
        <v>3815</v>
      </c>
    </row>
    <row r="571" spans="1:13" ht="127.5" x14ac:dyDescent="0.2">
      <c r="A571" s="464">
        <v>562</v>
      </c>
      <c r="B571" s="441" t="s">
        <v>3154</v>
      </c>
      <c r="C571" s="429" t="s">
        <v>3155</v>
      </c>
      <c r="D571" s="97" t="s">
        <v>3650</v>
      </c>
      <c r="E571" s="97">
        <v>204873388</v>
      </c>
      <c r="F571" s="97" t="s">
        <v>3157</v>
      </c>
      <c r="G571" s="450" t="s">
        <v>3709</v>
      </c>
      <c r="H571" s="450">
        <v>23.704199999999997</v>
      </c>
      <c r="I571" s="97" t="s">
        <v>3157</v>
      </c>
      <c r="J571" s="97" t="s">
        <v>3195</v>
      </c>
      <c r="K571" s="442"/>
      <c r="L571" s="463">
        <v>1669.7</v>
      </c>
      <c r="M571" s="460" t="s">
        <v>3816</v>
      </c>
    </row>
    <row r="572" spans="1:13" ht="51" x14ac:dyDescent="0.2">
      <c r="A572" s="464">
        <v>563</v>
      </c>
      <c r="B572" s="441" t="s">
        <v>3154</v>
      </c>
      <c r="C572" s="429" t="s">
        <v>3155</v>
      </c>
      <c r="D572" s="97" t="s">
        <v>3650</v>
      </c>
      <c r="E572" s="97">
        <v>204873388</v>
      </c>
      <c r="F572" s="97" t="s">
        <v>3157</v>
      </c>
      <c r="G572" s="450" t="s">
        <v>3709</v>
      </c>
      <c r="H572" s="450">
        <v>4.165</v>
      </c>
      <c r="I572" s="97" t="s">
        <v>3157</v>
      </c>
      <c r="J572" s="97" t="s">
        <v>3195</v>
      </c>
      <c r="K572" s="442"/>
      <c r="L572" s="463">
        <v>529.74</v>
      </c>
      <c r="M572" s="460" t="s">
        <v>3817</v>
      </c>
    </row>
    <row r="573" spans="1:13" ht="51" x14ac:dyDescent="0.2">
      <c r="A573" s="464">
        <v>564</v>
      </c>
      <c r="B573" s="441" t="s">
        <v>3154</v>
      </c>
      <c r="C573" s="429" t="s">
        <v>3155</v>
      </c>
      <c r="D573" s="97" t="s">
        <v>3650</v>
      </c>
      <c r="E573" s="97">
        <v>204873388</v>
      </c>
      <c r="F573" s="97" t="s">
        <v>3157</v>
      </c>
      <c r="G573" s="450" t="s">
        <v>3709</v>
      </c>
      <c r="H573" s="450">
        <v>4.165</v>
      </c>
      <c r="I573" s="97" t="s">
        <v>3157</v>
      </c>
      <c r="J573" s="97" t="s">
        <v>3195</v>
      </c>
      <c r="K573" s="442"/>
      <c r="L573" s="463">
        <v>529.74</v>
      </c>
      <c r="M573" s="460" t="s">
        <v>3818</v>
      </c>
    </row>
    <row r="574" spans="1:13" ht="102" x14ac:dyDescent="0.2">
      <c r="A574" s="464">
        <v>565</v>
      </c>
      <c r="B574" s="441" t="s">
        <v>3154</v>
      </c>
      <c r="C574" s="429" t="s">
        <v>3155</v>
      </c>
      <c r="D574" s="97" t="s">
        <v>3650</v>
      </c>
      <c r="E574" s="97">
        <v>204873388</v>
      </c>
      <c r="F574" s="97" t="s">
        <v>3157</v>
      </c>
      <c r="G574" s="450" t="s">
        <v>3709</v>
      </c>
      <c r="H574" s="450">
        <v>4.165</v>
      </c>
      <c r="I574" s="97" t="s">
        <v>3157</v>
      </c>
      <c r="J574" s="97" t="s">
        <v>3195</v>
      </c>
      <c r="K574" s="442"/>
      <c r="L574" s="463">
        <v>529.74</v>
      </c>
      <c r="M574" s="460" t="s">
        <v>3819</v>
      </c>
    </row>
    <row r="575" spans="1:13" ht="102" x14ac:dyDescent="0.2">
      <c r="A575" s="464">
        <v>566</v>
      </c>
      <c r="B575" s="441" t="s">
        <v>3154</v>
      </c>
      <c r="C575" s="429" t="s">
        <v>3155</v>
      </c>
      <c r="D575" s="97" t="s">
        <v>3650</v>
      </c>
      <c r="E575" s="97">
        <v>204873388</v>
      </c>
      <c r="F575" s="97" t="s">
        <v>3157</v>
      </c>
      <c r="G575" s="450" t="s">
        <v>3709</v>
      </c>
      <c r="H575" s="450">
        <v>13.9346</v>
      </c>
      <c r="I575" s="97" t="s">
        <v>3157</v>
      </c>
      <c r="J575" s="97" t="s">
        <v>3195</v>
      </c>
      <c r="K575" s="442"/>
      <c r="L575" s="463">
        <v>890.43999999999994</v>
      </c>
      <c r="M575" s="460" t="s">
        <v>3820</v>
      </c>
    </row>
    <row r="576" spans="1:13" ht="140.25" x14ac:dyDescent="0.2">
      <c r="A576" s="464">
        <v>567</v>
      </c>
      <c r="B576" s="441" t="s">
        <v>3154</v>
      </c>
      <c r="C576" s="429" t="s">
        <v>3155</v>
      </c>
      <c r="D576" s="97" t="s">
        <v>3650</v>
      </c>
      <c r="E576" s="97">
        <v>204873388</v>
      </c>
      <c r="F576" s="97" t="s">
        <v>3157</v>
      </c>
      <c r="G576" s="450" t="s">
        <v>3709</v>
      </c>
      <c r="H576" s="450">
        <v>4.165</v>
      </c>
      <c r="I576" s="97" t="s">
        <v>3157</v>
      </c>
      <c r="J576" s="97" t="s">
        <v>3195</v>
      </c>
      <c r="K576" s="442"/>
      <c r="L576" s="463">
        <v>529.74</v>
      </c>
      <c r="M576" s="460" t="s">
        <v>3821</v>
      </c>
    </row>
    <row r="577" spans="1:13" ht="76.5" x14ac:dyDescent="0.2">
      <c r="A577" s="464">
        <v>568</v>
      </c>
      <c r="B577" s="441" t="s">
        <v>3154</v>
      </c>
      <c r="C577" s="429" t="s">
        <v>3155</v>
      </c>
      <c r="D577" s="97" t="s">
        <v>3650</v>
      </c>
      <c r="E577" s="97">
        <v>204873388</v>
      </c>
      <c r="F577" s="97" t="s">
        <v>3157</v>
      </c>
      <c r="G577" s="450" t="s">
        <v>3709</v>
      </c>
      <c r="H577" s="450">
        <v>4.165</v>
      </c>
      <c r="I577" s="97" t="s">
        <v>3157</v>
      </c>
      <c r="J577" s="97" t="s">
        <v>3195</v>
      </c>
      <c r="K577" s="442"/>
      <c r="L577" s="463">
        <v>529.74</v>
      </c>
      <c r="M577" s="460" t="s">
        <v>3822</v>
      </c>
    </row>
    <row r="578" spans="1:13" ht="127.5" x14ac:dyDescent="0.2">
      <c r="A578" s="464">
        <v>569</v>
      </c>
      <c r="B578" s="441" t="s">
        <v>3154</v>
      </c>
      <c r="C578" s="429" t="s">
        <v>3155</v>
      </c>
      <c r="D578" s="97" t="s">
        <v>3650</v>
      </c>
      <c r="E578" s="97">
        <v>204873388</v>
      </c>
      <c r="F578" s="97" t="s">
        <v>3157</v>
      </c>
      <c r="G578" s="450" t="s">
        <v>3709</v>
      </c>
      <c r="H578" s="450">
        <v>4.165</v>
      </c>
      <c r="I578" s="97" t="s">
        <v>3157</v>
      </c>
      <c r="J578" s="97" t="s">
        <v>3195</v>
      </c>
      <c r="K578" s="442"/>
      <c r="L578" s="463">
        <v>529.74</v>
      </c>
      <c r="M578" s="460" t="s">
        <v>3823</v>
      </c>
    </row>
    <row r="579" spans="1:13" ht="76.5" x14ac:dyDescent="0.2">
      <c r="A579" s="464">
        <v>570</v>
      </c>
      <c r="B579" s="441" t="s">
        <v>3154</v>
      </c>
      <c r="C579" s="429" t="s">
        <v>3155</v>
      </c>
      <c r="D579" s="97" t="s">
        <v>3650</v>
      </c>
      <c r="E579" s="97">
        <v>204873388</v>
      </c>
      <c r="F579" s="97" t="s">
        <v>3157</v>
      </c>
      <c r="G579" s="450" t="s">
        <v>3709</v>
      </c>
      <c r="H579" s="450">
        <v>4.165</v>
      </c>
      <c r="I579" s="97" t="s">
        <v>3157</v>
      </c>
      <c r="J579" s="97" t="s">
        <v>3195</v>
      </c>
      <c r="K579" s="442"/>
      <c r="L579" s="463">
        <v>529.74</v>
      </c>
      <c r="M579" s="460" t="s">
        <v>3824</v>
      </c>
    </row>
    <row r="580" spans="1:13" ht="102" x14ac:dyDescent="0.2">
      <c r="A580" s="464">
        <v>571</v>
      </c>
      <c r="B580" s="441" t="s">
        <v>3154</v>
      </c>
      <c r="C580" s="429" t="s">
        <v>3155</v>
      </c>
      <c r="D580" s="97" t="s">
        <v>3650</v>
      </c>
      <c r="E580" s="97">
        <v>204873388</v>
      </c>
      <c r="F580" s="97" t="s">
        <v>3157</v>
      </c>
      <c r="G580" s="450" t="s">
        <v>3709</v>
      </c>
      <c r="H580" s="450">
        <v>4.165</v>
      </c>
      <c r="I580" s="97" t="s">
        <v>3157</v>
      </c>
      <c r="J580" s="97" t="s">
        <v>3195</v>
      </c>
      <c r="K580" s="442"/>
      <c r="L580" s="463">
        <v>529.74</v>
      </c>
      <c r="M580" s="460" t="s">
        <v>3825</v>
      </c>
    </row>
    <row r="581" spans="1:13" ht="89.25" x14ac:dyDescent="0.2">
      <c r="A581" s="464">
        <v>572</v>
      </c>
      <c r="B581" s="441" t="s">
        <v>3154</v>
      </c>
      <c r="C581" s="429" t="s">
        <v>3155</v>
      </c>
      <c r="D581" s="97" t="s">
        <v>3650</v>
      </c>
      <c r="E581" s="97">
        <v>204873388</v>
      </c>
      <c r="F581" s="97" t="s">
        <v>3157</v>
      </c>
      <c r="G581" s="450" t="s">
        <v>3709</v>
      </c>
      <c r="H581" s="450">
        <v>4.165</v>
      </c>
      <c r="I581" s="97" t="s">
        <v>3157</v>
      </c>
      <c r="J581" s="97" t="s">
        <v>3195</v>
      </c>
      <c r="K581" s="442"/>
      <c r="L581" s="463">
        <v>529.74</v>
      </c>
      <c r="M581" s="460" t="s">
        <v>3826</v>
      </c>
    </row>
    <row r="582" spans="1:13" ht="89.25" x14ac:dyDescent="0.2">
      <c r="A582" s="464">
        <v>573</v>
      </c>
      <c r="B582" s="441" t="s">
        <v>3154</v>
      </c>
      <c r="C582" s="429" t="s">
        <v>3155</v>
      </c>
      <c r="D582" s="97" t="s">
        <v>3650</v>
      </c>
      <c r="E582" s="97">
        <v>204873388</v>
      </c>
      <c r="F582" s="97" t="s">
        <v>3157</v>
      </c>
      <c r="G582" s="450" t="s">
        <v>3709</v>
      </c>
      <c r="H582" s="450">
        <v>4.165</v>
      </c>
      <c r="I582" s="97" t="s">
        <v>3157</v>
      </c>
      <c r="J582" s="97" t="s">
        <v>3195</v>
      </c>
      <c r="K582" s="442"/>
      <c r="L582" s="463">
        <v>529.74</v>
      </c>
      <c r="M582" s="460" t="s">
        <v>3827</v>
      </c>
    </row>
    <row r="583" spans="1:13" ht="89.25" x14ac:dyDescent="0.2">
      <c r="A583" s="464">
        <v>574</v>
      </c>
      <c r="B583" s="441" t="s">
        <v>3154</v>
      </c>
      <c r="C583" s="429" t="s">
        <v>3155</v>
      </c>
      <c r="D583" s="97" t="s">
        <v>3650</v>
      </c>
      <c r="E583" s="97">
        <v>204873388</v>
      </c>
      <c r="F583" s="97" t="s">
        <v>3157</v>
      </c>
      <c r="G583" s="450" t="s">
        <v>3709</v>
      </c>
      <c r="H583" s="450">
        <v>13.9346</v>
      </c>
      <c r="I583" s="97" t="s">
        <v>3157</v>
      </c>
      <c r="J583" s="97" t="s">
        <v>3195</v>
      </c>
      <c r="K583" s="442"/>
      <c r="L583" s="463">
        <v>890.43999999999994</v>
      </c>
      <c r="M583" s="460" t="s">
        <v>3828</v>
      </c>
    </row>
    <row r="584" spans="1:13" ht="89.25" x14ac:dyDescent="0.2">
      <c r="A584" s="464">
        <v>575</v>
      </c>
      <c r="B584" s="441" t="s">
        <v>3154</v>
      </c>
      <c r="C584" s="429" t="s">
        <v>3155</v>
      </c>
      <c r="D584" s="97" t="s">
        <v>3650</v>
      </c>
      <c r="E584" s="97">
        <v>204873388</v>
      </c>
      <c r="F584" s="97" t="s">
        <v>3157</v>
      </c>
      <c r="G584" s="450" t="s">
        <v>3709</v>
      </c>
      <c r="H584" s="450">
        <v>4.165</v>
      </c>
      <c r="I584" s="97" t="s">
        <v>3157</v>
      </c>
      <c r="J584" s="97" t="s">
        <v>3195</v>
      </c>
      <c r="K584" s="442"/>
      <c r="L584" s="463">
        <v>529.74</v>
      </c>
      <c r="M584" s="460" t="s">
        <v>3829</v>
      </c>
    </row>
    <row r="585" spans="1:13" ht="76.5" x14ac:dyDescent="0.2">
      <c r="A585" s="464">
        <v>576</v>
      </c>
      <c r="B585" s="441" t="s">
        <v>3154</v>
      </c>
      <c r="C585" s="429" t="s">
        <v>3155</v>
      </c>
      <c r="D585" s="97" t="s">
        <v>3650</v>
      </c>
      <c r="E585" s="97">
        <v>204873388</v>
      </c>
      <c r="F585" s="97" t="s">
        <v>3157</v>
      </c>
      <c r="G585" s="450" t="s">
        <v>3709</v>
      </c>
      <c r="H585" s="450">
        <v>4.165</v>
      </c>
      <c r="I585" s="97" t="s">
        <v>3157</v>
      </c>
      <c r="J585" s="97" t="s">
        <v>3195</v>
      </c>
      <c r="K585" s="442"/>
      <c r="L585" s="463">
        <v>529.74</v>
      </c>
      <c r="M585" s="460" t="s">
        <v>3830</v>
      </c>
    </row>
    <row r="586" spans="1:13" ht="76.5" x14ac:dyDescent="0.2">
      <c r="A586" s="464">
        <v>577</v>
      </c>
      <c r="B586" s="441" t="s">
        <v>3154</v>
      </c>
      <c r="C586" s="429" t="s">
        <v>3155</v>
      </c>
      <c r="D586" s="97" t="s">
        <v>3650</v>
      </c>
      <c r="E586" s="97">
        <v>204873388</v>
      </c>
      <c r="F586" s="97" t="s">
        <v>3157</v>
      </c>
      <c r="G586" s="450" t="s">
        <v>3709</v>
      </c>
      <c r="H586" s="450">
        <v>23.704199999999997</v>
      </c>
      <c r="I586" s="97" t="s">
        <v>3157</v>
      </c>
      <c r="J586" s="97" t="s">
        <v>3195</v>
      </c>
      <c r="K586" s="442"/>
      <c r="L586" s="463">
        <v>1669.7</v>
      </c>
      <c r="M586" s="460" t="s">
        <v>3831</v>
      </c>
    </row>
    <row r="587" spans="1:13" ht="76.5" x14ac:dyDescent="0.2">
      <c r="A587" s="464">
        <v>578</v>
      </c>
      <c r="B587" s="441" t="s">
        <v>3154</v>
      </c>
      <c r="C587" s="429" t="s">
        <v>3155</v>
      </c>
      <c r="D587" s="97" t="s">
        <v>3650</v>
      </c>
      <c r="E587" s="97">
        <v>204873388</v>
      </c>
      <c r="F587" s="97" t="s">
        <v>3157</v>
      </c>
      <c r="G587" s="450" t="s">
        <v>3709</v>
      </c>
      <c r="H587" s="450">
        <v>23.704199999999997</v>
      </c>
      <c r="I587" s="97" t="s">
        <v>3157</v>
      </c>
      <c r="J587" s="97" t="s">
        <v>3195</v>
      </c>
      <c r="K587" s="442"/>
      <c r="L587" s="463">
        <v>1669.7</v>
      </c>
      <c r="M587" s="460" t="s">
        <v>3832</v>
      </c>
    </row>
    <row r="588" spans="1:13" ht="76.5" x14ac:dyDescent="0.2">
      <c r="A588" s="464">
        <v>579</v>
      </c>
      <c r="B588" s="441" t="s">
        <v>3154</v>
      </c>
      <c r="C588" s="429" t="s">
        <v>3155</v>
      </c>
      <c r="D588" s="97" t="s">
        <v>3650</v>
      </c>
      <c r="E588" s="97">
        <v>204873388</v>
      </c>
      <c r="F588" s="97" t="s">
        <v>3157</v>
      </c>
      <c r="G588" s="450" t="s">
        <v>3709</v>
      </c>
      <c r="H588" s="450">
        <v>23.704199999999997</v>
      </c>
      <c r="I588" s="97" t="s">
        <v>3157</v>
      </c>
      <c r="J588" s="97" t="s">
        <v>3195</v>
      </c>
      <c r="K588" s="442"/>
      <c r="L588" s="463">
        <v>1669.7</v>
      </c>
      <c r="M588" s="460" t="s">
        <v>3833</v>
      </c>
    </row>
    <row r="589" spans="1:13" ht="102" x14ac:dyDescent="0.2">
      <c r="A589" s="464">
        <v>580</v>
      </c>
      <c r="B589" s="441" t="s">
        <v>3154</v>
      </c>
      <c r="C589" s="429" t="s">
        <v>3155</v>
      </c>
      <c r="D589" s="97" t="s">
        <v>3650</v>
      </c>
      <c r="E589" s="97">
        <v>204873388</v>
      </c>
      <c r="F589" s="97" t="s">
        <v>3157</v>
      </c>
      <c r="G589" s="450" t="s">
        <v>3709</v>
      </c>
      <c r="H589" s="450">
        <v>23.704199999999997</v>
      </c>
      <c r="I589" s="97" t="s">
        <v>3157</v>
      </c>
      <c r="J589" s="97" t="s">
        <v>3195</v>
      </c>
      <c r="K589" s="442"/>
      <c r="L589" s="463">
        <v>1669.7</v>
      </c>
      <c r="M589" s="460" t="s">
        <v>3834</v>
      </c>
    </row>
    <row r="590" spans="1:13" ht="102" x14ac:dyDescent="0.2">
      <c r="A590" s="464">
        <v>581</v>
      </c>
      <c r="B590" s="441" t="s">
        <v>3154</v>
      </c>
      <c r="C590" s="429" t="s">
        <v>3155</v>
      </c>
      <c r="D590" s="97" t="s">
        <v>3650</v>
      </c>
      <c r="E590" s="97">
        <v>204873388</v>
      </c>
      <c r="F590" s="97" t="s">
        <v>3157</v>
      </c>
      <c r="G590" s="450" t="s">
        <v>3709</v>
      </c>
      <c r="H590" s="450">
        <v>23.704199999999997</v>
      </c>
      <c r="I590" s="97" t="s">
        <v>3157</v>
      </c>
      <c r="J590" s="97" t="s">
        <v>3195</v>
      </c>
      <c r="K590" s="442"/>
      <c r="L590" s="463">
        <v>1669.7</v>
      </c>
      <c r="M590" s="460" t="s">
        <v>3835</v>
      </c>
    </row>
    <row r="591" spans="1:13" ht="76.5" x14ac:dyDescent="0.2">
      <c r="A591" s="464">
        <v>582</v>
      </c>
      <c r="B591" s="441" t="s">
        <v>3154</v>
      </c>
      <c r="C591" s="429" t="s">
        <v>3155</v>
      </c>
      <c r="D591" s="97" t="s">
        <v>3650</v>
      </c>
      <c r="E591" s="97">
        <v>204873388</v>
      </c>
      <c r="F591" s="97" t="s">
        <v>3157</v>
      </c>
      <c r="G591" s="450" t="s">
        <v>3709</v>
      </c>
      <c r="H591" s="450">
        <v>23.704199999999997</v>
      </c>
      <c r="I591" s="97" t="s">
        <v>3157</v>
      </c>
      <c r="J591" s="97" t="s">
        <v>3195</v>
      </c>
      <c r="K591" s="442"/>
      <c r="L591" s="463">
        <v>1669.7</v>
      </c>
      <c r="M591" s="460" t="s">
        <v>3836</v>
      </c>
    </row>
    <row r="592" spans="1:13" ht="102" x14ac:dyDescent="0.2">
      <c r="A592" s="464">
        <v>583</v>
      </c>
      <c r="B592" s="441" t="s">
        <v>3154</v>
      </c>
      <c r="C592" s="429" t="s">
        <v>3155</v>
      </c>
      <c r="D592" s="97" t="s">
        <v>3650</v>
      </c>
      <c r="E592" s="97">
        <v>204873388</v>
      </c>
      <c r="F592" s="97" t="s">
        <v>3157</v>
      </c>
      <c r="G592" s="450" t="s">
        <v>3709</v>
      </c>
      <c r="H592" s="450">
        <v>23.704199999999997</v>
      </c>
      <c r="I592" s="97" t="s">
        <v>3157</v>
      </c>
      <c r="J592" s="97" t="s">
        <v>3195</v>
      </c>
      <c r="K592" s="442"/>
      <c r="L592" s="463">
        <v>1669.7</v>
      </c>
      <c r="M592" s="460" t="s">
        <v>3837</v>
      </c>
    </row>
    <row r="593" spans="1:13" ht="127.5" x14ac:dyDescent="0.2">
      <c r="A593" s="464">
        <v>584</v>
      </c>
      <c r="B593" s="441" t="s">
        <v>3154</v>
      </c>
      <c r="C593" s="429" t="s">
        <v>3155</v>
      </c>
      <c r="D593" s="97" t="s">
        <v>3650</v>
      </c>
      <c r="E593" s="97">
        <v>204873388</v>
      </c>
      <c r="F593" s="97" t="s">
        <v>3157</v>
      </c>
      <c r="G593" s="450" t="s">
        <v>3709</v>
      </c>
      <c r="H593" s="450">
        <v>13.9346</v>
      </c>
      <c r="I593" s="97" t="s">
        <v>3157</v>
      </c>
      <c r="J593" s="97" t="s">
        <v>3195</v>
      </c>
      <c r="K593" s="442"/>
      <c r="L593" s="463">
        <v>890.43999999999994</v>
      </c>
      <c r="M593" s="460" t="s">
        <v>3838</v>
      </c>
    </row>
    <row r="594" spans="1:13" ht="76.5" x14ac:dyDescent="0.2">
      <c r="A594" s="464">
        <v>585</v>
      </c>
      <c r="B594" s="441" t="s">
        <v>3154</v>
      </c>
      <c r="C594" s="429" t="s">
        <v>3155</v>
      </c>
      <c r="D594" s="97" t="s">
        <v>3650</v>
      </c>
      <c r="E594" s="97">
        <v>204873388</v>
      </c>
      <c r="F594" s="97" t="s">
        <v>3157</v>
      </c>
      <c r="G594" s="450" t="s">
        <v>3709</v>
      </c>
      <c r="H594" s="450">
        <v>23.704199999999997</v>
      </c>
      <c r="I594" s="97" t="s">
        <v>3157</v>
      </c>
      <c r="J594" s="97" t="s">
        <v>3195</v>
      </c>
      <c r="K594" s="442"/>
      <c r="L594" s="463">
        <v>1669.7</v>
      </c>
      <c r="M594" s="460" t="s">
        <v>3839</v>
      </c>
    </row>
    <row r="595" spans="1:13" ht="76.5" x14ac:dyDescent="0.2">
      <c r="A595" s="464">
        <v>586</v>
      </c>
      <c r="B595" s="441" t="s">
        <v>3154</v>
      </c>
      <c r="C595" s="429" t="s">
        <v>3155</v>
      </c>
      <c r="D595" s="97" t="s">
        <v>3650</v>
      </c>
      <c r="E595" s="97">
        <v>204873388</v>
      </c>
      <c r="F595" s="97" t="s">
        <v>3157</v>
      </c>
      <c r="G595" s="450" t="s">
        <v>3709</v>
      </c>
      <c r="H595" s="450">
        <v>4.165</v>
      </c>
      <c r="I595" s="97" t="s">
        <v>3157</v>
      </c>
      <c r="J595" s="97" t="s">
        <v>3195</v>
      </c>
      <c r="K595" s="442"/>
      <c r="L595" s="463">
        <v>529.74</v>
      </c>
      <c r="M595" s="460" t="s">
        <v>3840</v>
      </c>
    </row>
    <row r="596" spans="1:13" ht="102" x14ac:dyDescent="0.2">
      <c r="A596" s="464">
        <v>587</v>
      </c>
      <c r="B596" s="441" t="s">
        <v>3154</v>
      </c>
      <c r="C596" s="429" t="s">
        <v>3155</v>
      </c>
      <c r="D596" s="97" t="s">
        <v>3650</v>
      </c>
      <c r="E596" s="97">
        <v>204873388</v>
      </c>
      <c r="F596" s="97" t="s">
        <v>3157</v>
      </c>
      <c r="G596" s="450" t="s">
        <v>3709</v>
      </c>
      <c r="H596" s="450">
        <v>13.9346</v>
      </c>
      <c r="I596" s="97" t="s">
        <v>3157</v>
      </c>
      <c r="J596" s="97" t="s">
        <v>3195</v>
      </c>
      <c r="K596" s="442"/>
      <c r="L596" s="463">
        <v>890.43999999999994</v>
      </c>
      <c r="M596" s="460" t="s">
        <v>3841</v>
      </c>
    </row>
    <row r="597" spans="1:13" ht="102" x14ac:dyDescent="0.2">
      <c r="A597" s="464">
        <v>588</v>
      </c>
      <c r="B597" s="441" t="s">
        <v>3154</v>
      </c>
      <c r="C597" s="429" t="s">
        <v>3155</v>
      </c>
      <c r="D597" s="97" t="s">
        <v>3650</v>
      </c>
      <c r="E597" s="97">
        <v>204873388</v>
      </c>
      <c r="F597" s="97" t="s">
        <v>3157</v>
      </c>
      <c r="G597" s="450" t="s">
        <v>3709</v>
      </c>
      <c r="H597" s="450">
        <v>4.165</v>
      </c>
      <c r="I597" s="97" t="s">
        <v>3157</v>
      </c>
      <c r="J597" s="97" t="s">
        <v>3195</v>
      </c>
      <c r="K597" s="442"/>
      <c r="L597" s="463">
        <v>529.74</v>
      </c>
      <c r="M597" s="460" t="s">
        <v>3842</v>
      </c>
    </row>
    <row r="598" spans="1:13" ht="89.25" x14ac:dyDescent="0.2">
      <c r="A598" s="464">
        <v>589</v>
      </c>
      <c r="B598" s="441" t="s">
        <v>3154</v>
      </c>
      <c r="C598" s="429" t="s">
        <v>3155</v>
      </c>
      <c r="D598" s="97" t="s">
        <v>3650</v>
      </c>
      <c r="E598" s="97">
        <v>204873388</v>
      </c>
      <c r="F598" s="97" t="s">
        <v>3157</v>
      </c>
      <c r="G598" s="450" t="s">
        <v>3709</v>
      </c>
      <c r="H598" s="450">
        <v>23.704199999999997</v>
      </c>
      <c r="I598" s="97" t="s">
        <v>3157</v>
      </c>
      <c r="J598" s="97" t="s">
        <v>3195</v>
      </c>
      <c r="K598" s="442"/>
      <c r="L598" s="463">
        <v>1669.7</v>
      </c>
      <c r="M598" s="460" t="s">
        <v>3843</v>
      </c>
    </row>
    <row r="599" spans="1:13" ht="102" x14ac:dyDescent="0.2">
      <c r="A599" s="464">
        <v>590</v>
      </c>
      <c r="B599" s="441" t="s">
        <v>3154</v>
      </c>
      <c r="C599" s="429" t="s">
        <v>3155</v>
      </c>
      <c r="D599" s="97" t="s">
        <v>3650</v>
      </c>
      <c r="E599" s="97">
        <v>204873388</v>
      </c>
      <c r="F599" s="97" t="s">
        <v>3157</v>
      </c>
      <c r="G599" s="450" t="s">
        <v>3709</v>
      </c>
      <c r="H599" s="450">
        <v>4.165</v>
      </c>
      <c r="I599" s="97" t="s">
        <v>3157</v>
      </c>
      <c r="J599" s="97" t="s">
        <v>3195</v>
      </c>
      <c r="K599" s="442"/>
      <c r="L599" s="463">
        <v>529.74</v>
      </c>
      <c r="M599" s="460" t="s">
        <v>3844</v>
      </c>
    </row>
    <row r="600" spans="1:13" ht="89.25" x14ac:dyDescent="0.2">
      <c r="A600" s="464">
        <v>591</v>
      </c>
      <c r="B600" s="441" t="s">
        <v>3154</v>
      </c>
      <c r="C600" s="429" t="s">
        <v>3155</v>
      </c>
      <c r="D600" s="97" t="s">
        <v>3650</v>
      </c>
      <c r="E600" s="97">
        <v>204873388</v>
      </c>
      <c r="F600" s="97" t="s">
        <v>3157</v>
      </c>
      <c r="G600" s="450" t="s">
        <v>3709</v>
      </c>
      <c r="H600" s="450">
        <v>4.165</v>
      </c>
      <c r="I600" s="97" t="s">
        <v>3157</v>
      </c>
      <c r="J600" s="97" t="s">
        <v>3195</v>
      </c>
      <c r="K600" s="442"/>
      <c r="L600" s="463">
        <v>529.74</v>
      </c>
      <c r="M600" s="460" t="s">
        <v>3845</v>
      </c>
    </row>
    <row r="601" spans="1:13" ht="114.75" x14ac:dyDescent="0.2">
      <c r="A601" s="464">
        <v>592</v>
      </c>
      <c r="B601" s="441" t="s">
        <v>3154</v>
      </c>
      <c r="C601" s="429" t="s">
        <v>3155</v>
      </c>
      <c r="D601" s="97" t="s">
        <v>3650</v>
      </c>
      <c r="E601" s="97">
        <v>204873388</v>
      </c>
      <c r="F601" s="97" t="s">
        <v>3157</v>
      </c>
      <c r="G601" s="450" t="s">
        <v>3709</v>
      </c>
      <c r="H601" s="450">
        <v>4.165</v>
      </c>
      <c r="I601" s="97" t="s">
        <v>3157</v>
      </c>
      <c r="J601" s="97" t="s">
        <v>3195</v>
      </c>
      <c r="K601" s="442"/>
      <c r="L601" s="463">
        <v>529.74</v>
      </c>
      <c r="M601" s="460" t="s">
        <v>3846</v>
      </c>
    </row>
    <row r="602" spans="1:13" ht="102" x14ac:dyDescent="0.2">
      <c r="A602" s="464">
        <v>593</v>
      </c>
      <c r="B602" s="441" t="s">
        <v>3154</v>
      </c>
      <c r="C602" s="429" t="s">
        <v>3155</v>
      </c>
      <c r="D602" s="97" t="s">
        <v>3650</v>
      </c>
      <c r="E602" s="97">
        <v>204873388</v>
      </c>
      <c r="F602" s="97" t="s">
        <v>3157</v>
      </c>
      <c r="G602" s="450" t="s">
        <v>3709</v>
      </c>
      <c r="H602" s="450">
        <v>4.165</v>
      </c>
      <c r="I602" s="97" t="s">
        <v>3157</v>
      </c>
      <c r="J602" s="97" t="s">
        <v>3195</v>
      </c>
      <c r="K602" s="442"/>
      <c r="L602" s="463">
        <v>529.74</v>
      </c>
      <c r="M602" s="460" t="s">
        <v>3847</v>
      </c>
    </row>
    <row r="603" spans="1:13" ht="102" x14ac:dyDescent="0.2">
      <c r="A603" s="464">
        <v>594</v>
      </c>
      <c r="B603" s="441" t="s">
        <v>3154</v>
      </c>
      <c r="C603" s="429" t="s">
        <v>3155</v>
      </c>
      <c r="D603" s="97" t="s">
        <v>3650</v>
      </c>
      <c r="E603" s="97">
        <v>204873388</v>
      </c>
      <c r="F603" s="97" t="s">
        <v>3157</v>
      </c>
      <c r="G603" s="450" t="s">
        <v>3709</v>
      </c>
      <c r="H603" s="450">
        <v>4.165</v>
      </c>
      <c r="I603" s="97" t="s">
        <v>3157</v>
      </c>
      <c r="J603" s="97" t="s">
        <v>3195</v>
      </c>
      <c r="K603" s="442"/>
      <c r="L603" s="463">
        <v>529.74</v>
      </c>
      <c r="M603" s="460" t="s">
        <v>3848</v>
      </c>
    </row>
    <row r="604" spans="1:13" ht="89.25" x14ac:dyDescent="0.2">
      <c r="A604" s="464">
        <v>595</v>
      </c>
      <c r="B604" s="441" t="s">
        <v>3154</v>
      </c>
      <c r="C604" s="429" t="s">
        <v>3155</v>
      </c>
      <c r="D604" s="97" t="s">
        <v>3650</v>
      </c>
      <c r="E604" s="97">
        <v>204873388</v>
      </c>
      <c r="F604" s="97" t="s">
        <v>3157</v>
      </c>
      <c r="G604" s="450" t="s">
        <v>3709</v>
      </c>
      <c r="H604" s="450">
        <v>4.165</v>
      </c>
      <c r="I604" s="97" t="s">
        <v>3157</v>
      </c>
      <c r="J604" s="97" t="s">
        <v>3195</v>
      </c>
      <c r="K604" s="442"/>
      <c r="L604" s="463">
        <v>529.74</v>
      </c>
      <c r="M604" s="460" t="s">
        <v>3849</v>
      </c>
    </row>
    <row r="605" spans="1:13" ht="114.75" x14ac:dyDescent="0.2">
      <c r="A605" s="464">
        <v>596</v>
      </c>
      <c r="B605" s="441" t="s">
        <v>3154</v>
      </c>
      <c r="C605" s="429" t="s">
        <v>3155</v>
      </c>
      <c r="D605" s="97" t="s">
        <v>3650</v>
      </c>
      <c r="E605" s="97">
        <v>204873388</v>
      </c>
      <c r="F605" s="97" t="s">
        <v>3157</v>
      </c>
      <c r="G605" s="450" t="s">
        <v>3709</v>
      </c>
      <c r="H605" s="450">
        <v>4.165</v>
      </c>
      <c r="I605" s="97" t="s">
        <v>3157</v>
      </c>
      <c r="J605" s="97" t="s">
        <v>3195</v>
      </c>
      <c r="K605" s="442"/>
      <c r="L605" s="463">
        <v>529.74</v>
      </c>
      <c r="M605" s="460" t="s">
        <v>3850</v>
      </c>
    </row>
    <row r="606" spans="1:13" ht="89.25" x14ac:dyDescent="0.2">
      <c r="A606" s="464">
        <v>597</v>
      </c>
      <c r="B606" s="441" t="s">
        <v>3154</v>
      </c>
      <c r="C606" s="429" t="s">
        <v>3155</v>
      </c>
      <c r="D606" s="97" t="s">
        <v>3650</v>
      </c>
      <c r="E606" s="97">
        <v>204873388</v>
      </c>
      <c r="F606" s="97" t="s">
        <v>3157</v>
      </c>
      <c r="G606" s="450" t="s">
        <v>3709</v>
      </c>
      <c r="H606" s="450">
        <v>4.165</v>
      </c>
      <c r="I606" s="97" t="s">
        <v>3157</v>
      </c>
      <c r="J606" s="97" t="s">
        <v>3195</v>
      </c>
      <c r="K606" s="442"/>
      <c r="L606" s="463">
        <v>529.74</v>
      </c>
      <c r="M606" s="460" t="s">
        <v>3851</v>
      </c>
    </row>
    <row r="607" spans="1:13" ht="102" x14ac:dyDescent="0.2">
      <c r="A607" s="464">
        <v>598</v>
      </c>
      <c r="B607" s="441" t="s">
        <v>3154</v>
      </c>
      <c r="C607" s="429" t="s">
        <v>3155</v>
      </c>
      <c r="D607" s="97" t="s">
        <v>3650</v>
      </c>
      <c r="E607" s="97">
        <v>204873388</v>
      </c>
      <c r="F607" s="97" t="s">
        <v>3157</v>
      </c>
      <c r="G607" s="450" t="s">
        <v>3709</v>
      </c>
      <c r="H607" s="450">
        <v>13.9346</v>
      </c>
      <c r="I607" s="97" t="s">
        <v>3157</v>
      </c>
      <c r="J607" s="97" t="s">
        <v>3195</v>
      </c>
      <c r="K607" s="442"/>
      <c r="L607" s="463">
        <v>890.43999999999994</v>
      </c>
      <c r="M607" s="460" t="s">
        <v>3852</v>
      </c>
    </row>
    <row r="608" spans="1:13" ht="102" x14ac:dyDescent="0.2">
      <c r="A608" s="464">
        <v>599</v>
      </c>
      <c r="B608" s="441" t="s">
        <v>3154</v>
      </c>
      <c r="C608" s="429" t="s">
        <v>3155</v>
      </c>
      <c r="D608" s="97" t="s">
        <v>3650</v>
      </c>
      <c r="E608" s="97">
        <v>204873388</v>
      </c>
      <c r="F608" s="97" t="s">
        <v>3157</v>
      </c>
      <c r="G608" s="450" t="s">
        <v>3709</v>
      </c>
      <c r="H608" s="451">
        <v>8.33</v>
      </c>
      <c r="I608" s="97" t="s">
        <v>3157</v>
      </c>
      <c r="J608" s="97" t="s">
        <v>3195</v>
      </c>
      <c r="K608" s="442"/>
      <c r="L608" s="463">
        <v>890.43999999999994</v>
      </c>
      <c r="M608" s="460" t="s">
        <v>3853</v>
      </c>
    </row>
    <row r="609" spans="1:13" ht="102" x14ac:dyDescent="0.2">
      <c r="A609" s="464">
        <v>600</v>
      </c>
      <c r="B609" s="441" t="s">
        <v>3154</v>
      </c>
      <c r="C609" s="429" t="s">
        <v>3155</v>
      </c>
      <c r="D609" s="97" t="s">
        <v>3650</v>
      </c>
      <c r="E609" s="97">
        <v>204873388</v>
      </c>
      <c r="F609" s="97" t="s">
        <v>3157</v>
      </c>
      <c r="G609" s="450" t="s">
        <v>3709</v>
      </c>
      <c r="H609" s="450">
        <v>4.165</v>
      </c>
      <c r="I609" s="97" t="s">
        <v>3157</v>
      </c>
      <c r="J609" s="97" t="s">
        <v>3195</v>
      </c>
      <c r="K609" s="442"/>
      <c r="L609" s="463">
        <v>529.74</v>
      </c>
      <c r="M609" s="460" t="s">
        <v>3854</v>
      </c>
    </row>
    <row r="610" spans="1:13" ht="102" x14ac:dyDescent="0.2">
      <c r="A610" s="464">
        <v>601</v>
      </c>
      <c r="B610" s="441" t="s">
        <v>3154</v>
      </c>
      <c r="C610" s="429" t="s">
        <v>3155</v>
      </c>
      <c r="D610" s="97" t="s">
        <v>3650</v>
      </c>
      <c r="E610" s="97">
        <v>204873388</v>
      </c>
      <c r="F610" s="97" t="s">
        <v>3157</v>
      </c>
      <c r="G610" s="450" t="s">
        <v>3709</v>
      </c>
      <c r="H610" s="451">
        <v>8.33</v>
      </c>
      <c r="I610" s="97" t="s">
        <v>3157</v>
      </c>
      <c r="J610" s="97" t="s">
        <v>3195</v>
      </c>
      <c r="K610" s="442"/>
      <c r="L610" s="463">
        <v>890.43999999999994</v>
      </c>
      <c r="M610" s="460" t="s">
        <v>3855</v>
      </c>
    </row>
    <row r="611" spans="1:13" ht="165.75" x14ac:dyDescent="0.2">
      <c r="A611" s="464">
        <v>602</v>
      </c>
      <c r="B611" s="441" t="s">
        <v>3154</v>
      </c>
      <c r="C611" s="429" t="s">
        <v>3155</v>
      </c>
      <c r="D611" s="97" t="s">
        <v>3650</v>
      </c>
      <c r="E611" s="97">
        <v>204873388</v>
      </c>
      <c r="F611" s="97" t="s">
        <v>3157</v>
      </c>
      <c r="G611" s="450" t="s">
        <v>3709</v>
      </c>
      <c r="H611" s="450">
        <v>4.165</v>
      </c>
      <c r="I611" s="97" t="s">
        <v>3157</v>
      </c>
      <c r="J611" s="97" t="s">
        <v>3195</v>
      </c>
      <c r="K611" s="442"/>
      <c r="L611" s="463">
        <v>529.74</v>
      </c>
      <c r="M611" s="460" t="s">
        <v>3856</v>
      </c>
    </row>
    <row r="612" spans="1:13" ht="165.75" x14ac:dyDescent="0.2">
      <c r="A612" s="464">
        <v>603</v>
      </c>
      <c r="B612" s="441" t="s">
        <v>3154</v>
      </c>
      <c r="C612" s="429" t="s">
        <v>3155</v>
      </c>
      <c r="D612" s="97" t="s">
        <v>3650</v>
      </c>
      <c r="E612" s="97">
        <v>204873388</v>
      </c>
      <c r="F612" s="97" t="s">
        <v>3157</v>
      </c>
      <c r="G612" s="450" t="s">
        <v>3709</v>
      </c>
      <c r="H612" s="450">
        <v>4.165</v>
      </c>
      <c r="I612" s="97" t="s">
        <v>3157</v>
      </c>
      <c r="J612" s="97" t="s">
        <v>3195</v>
      </c>
      <c r="K612" s="442"/>
      <c r="L612" s="463">
        <v>529.74</v>
      </c>
      <c r="M612" s="460" t="s">
        <v>3857</v>
      </c>
    </row>
    <row r="613" spans="1:13" ht="102" x14ac:dyDescent="0.2">
      <c r="A613" s="464">
        <v>604</v>
      </c>
      <c r="B613" s="441" t="s">
        <v>3154</v>
      </c>
      <c r="C613" s="429" t="s">
        <v>3155</v>
      </c>
      <c r="D613" s="97" t="s">
        <v>3650</v>
      </c>
      <c r="E613" s="97">
        <v>204873388</v>
      </c>
      <c r="F613" s="97" t="s">
        <v>3157</v>
      </c>
      <c r="G613" s="450" t="s">
        <v>3709</v>
      </c>
      <c r="H613" s="450">
        <v>4.165</v>
      </c>
      <c r="I613" s="97" t="s">
        <v>3157</v>
      </c>
      <c r="J613" s="97" t="s">
        <v>3195</v>
      </c>
      <c r="K613" s="442"/>
      <c r="L613" s="463">
        <v>529.74</v>
      </c>
      <c r="M613" s="460" t="s">
        <v>3858</v>
      </c>
    </row>
    <row r="614" spans="1:13" ht="127.5" x14ac:dyDescent="0.2">
      <c r="A614" s="464">
        <v>605</v>
      </c>
      <c r="B614" s="441" t="s">
        <v>3154</v>
      </c>
      <c r="C614" s="429" t="s">
        <v>3155</v>
      </c>
      <c r="D614" s="97" t="s">
        <v>3650</v>
      </c>
      <c r="E614" s="97">
        <v>204873388</v>
      </c>
      <c r="F614" s="97" t="s">
        <v>3157</v>
      </c>
      <c r="G614" s="450" t="s">
        <v>3709</v>
      </c>
      <c r="H614" s="450">
        <v>4.165</v>
      </c>
      <c r="I614" s="97" t="s">
        <v>3157</v>
      </c>
      <c r="J614" s="97" t="s">
        <v>3195</v>
      </c>
      <c r="K614" s="442"/>
      <c r="L614" s="463">
        <v>529.74</v>
      </c>
      <c r="M614" s="460" t="s">
        <v>3859</v>
      </c>
    </row>
    <row r="615" spans="1:13" ht="178.5" x14ac:dyDescent="0.2">
      <c r="A615" s="464">
        <v>606</v>
      </c>
      <c r="B615" s="441" t="s">
        <v>3154</v>
      </c>
      <c r="C615" s="429" t="s">
        <v>3155</v>
      </c>
      <c r="D615" s="97" t="s">
        <v>3650</v>
      </c>
      <c r="E615" s="97">
        <v>204873388</v>
      </c>
      <c r="F615" s="97" t="s">
        <v>3157</v>
      </c>
      <c r="G615" s="450" t="s">
        <v>3709</v>
      </c>
      <c r="H615" s="451">
        <v>8.33</v>
      </c>
      <c r="I615" s="97" t="s">
        <v>3157</v>
      </c>
      <c r="J615" s="97" t="s">
        <v>3195</v>
      </c>
      <c r="K615" s="442"/>
      <c r="L615" s="463">
        <v>890.43999999999994</v>
      </c>
      <c r="M615" s="460" t="s">
        <v>3860</v>
      </c>
    </row>
    <row r="616" spans="1:13" ht="140.25" x14ac:dyDescent="0.2">
      <c r="A616" s="464">
        <v>607</v>
      </c>
      <c r="B616" s="441" t="s">
        <v>3154</v>
      </c>
      <c r="C616" s="429" t="s">
        <v>3155</v>
      </c>
      <c r="D616" s="97" t="s">
        <v>3650</v>
      </c>
      <c r="E616" s="97">
        <v>204873388</v>
      </c>
      <c r="F616" s="97" t="s">
        <v>3157</v>
      </c>
      <c r="G616" s="450" t="s">
        <v>3709</v>
      </c>
      <c r="H616" s="450">
        <v>4.165</v>
      </c>
      <c r="I616" s="97" t="s">
        <v>3157</v>
      </c>
      <c r="J616" s="97" t="s">
        <v>3195</v>
      </c>
      <c r="K616" s="442"/>
      <c r="L616" s="463">
        <v>529.74</v>
      </c>
      <c r="M616" s="460" t="s">
        <v>3861</v>
      </c>
    </row>
    <row r="617" spans="1:13" ht="127.5" x14ac:dyDescent="0.2">
      <c r="A617" s="464">
        <v>608</v>
      </c>
      <c r="B617" s="441" t="s">
        <v>3154</v>
      </c>
      <c r="C617" s="429" t="s">
        <v>3155</v>
      </c>
      <c r="D617" s="97" t="s">
        <v>3650</v>
      </c>
      <c r="E617" s="97">
        <v>204873388</v>
      </c>
      <c r="F617" s="97" t="s">
        <v>3157</v>
      </c>
      <c r="G617" s="450" t="s">
        <v>3709</v>
      </c>
      <c r="H617" s="450">
        <v>4.165</v>
      </c>
      <c r="I617" s="97" t="s">
        <v>3157</v>
      </c>
      <c r="J617" s="97" t="s">
        <v>3195</v>
      </c>
      <c r="K617" s="442"/>
      <c r="L617" s="463">
        <v>529.74</v>
      </c>
      <c r="M617" s="460" t="s">
        <v>3862</v>
      </c>
    </row>
    <row r="618" spans="1:13" ht="102" x14ac:dyDescent="0.2">
      <c r="A618" s="464">
        <v>609</v>
      </c>
      <c r="B618" s="441" t="s">
        <v>3154</v>
      </c>
      <c r="C618" s="429" t="s">
        <v>3155</v>
      </c>
      <c r="D618" s="97" t="s">
        <v>3650</v>
      </c>
      <c r="E618" s="97">
        <v>204873388</v>
      </c>
      <c r="F618" s="97" t="s">
        <v>3157</v>
      </c>
      <c r="G618" s="450" t="s">
        <v>3709</v>
      </c>
      <c r="H618" s="450">
        <v>13.9346</v>
      </c>
      <c r="I618" s="97" t="s">
        <v>3157</v>
      </c>
      <c r="J618" s="97" t="s">
        <v>3195</v>
      </c>
      <c r="K618" s="442"/>
      <c r="L618" s="463">
        <v>890.43999999999994</v>
      </c>
      <c r="M618" s="460" t="s">
        <v>3863</v>
      </c>
    </row>
    <row r="619" spans="1:13" ht="102" x14ac:dyDescent="0.2">
      <c r="A619" s="464">
        <v>610</v>
      </c>
      <c r="B619" s="441" t="s">
        <v>3154</v>
      </c>
      <c r="C619" s="429" t="s">
        <v>3155</v>
      </c>
      <c r="D619" s="97" t="s">
        <v>3650</v>
      </c>
      <c r="E619" s="97">
        <v>204873388</v>
      </c>
      <c r="F619" s="97" t="s">
        <v>3157</v>
      </c>
      <c r="G619" s="450" t="s">
        <v>3709</v>
      </c>
      <c r="H619" s="450">
        <v>13.9346</v>
      </c>
      <c r="I619" s="97" t="s">
        <v>3157</v>
      </c>
      <c r="J619" s="97" t="s">
        <v>3195</v>
      </c>
      <c r="K619" s="442"/>
      <c r="L619" s="463">
        <v>890.43999999999994</v>
      </c>
      <c r="M619" s="460" t="s">
        <v>3864</v>
      </c>
    </row>
    <row r="620" spans="1:13" ht="89.25" x14ac:dyDescent="0.2">
      <c r="A620" s="464">
        <v>611</v>
      </c>
      <c r="B620" s="441" t="s">
        <v>3154</v>
      </c>
      <c r="C620" s="429" t="s">
        <v>3155</v>
      </c>
      <c r="D620" s="97" t="s">
        <v>3650</v>
      </c>
      <c r="E620" s="97">
        <v>204873388</v>
      </c>
      <c r="F620" s="97" t="s">
        <v>3157</v>
      </c>
      <c r="G620" s="450" t="s">
        <v>3709</v>
      </c>
      <c r="H620" s="450">
        <v>9.7695999999999987</v>
      </c>
      <c r="I620" s="97" t="s">
        <v>3157</v>
      </c>
      <c r="J620" s="97" t="s">
        <v>3195</v>
      </c>
      <c r="K620" s="442"/>
      <c r="L620" s="463">
        <v>529.74</v>
      </c>
      <c r="M620" s="460" t="s">
        <v>3865</v>
      </c>
    </row>
    <row r="621" spans="1:13" ht="114.75" x14ac:dyDescent="0.2">
      <c r="A621" s="464">
        <v>612</v>
      </c>
      <c r="B621" s="441" t="s">
        <v>3154</v>
      </c>
      <c r="C621" s="429" t="s">
        <v>3155</v>
      </c>
      <c r="D621" s="97" t="s">
        <v>3650</v>
      </c>
      <c r="E621" s="97">
        <v>204873388</v>
      </c>
      <c r="F621" s="97" t="s">
        <v>3157</v>
      </c>
      <c r="G621" s="450" t="s">
        <v>3709</v>
      </c>
      <c r="H621" s="450">
        <v>4.165</v>
      </c>
      <c r="I621" s="97" t="s">
        <v>3157</v>
      </c>
      <c r="J621" s="97" t="s">
        <v>3195</v>
      </c>
      <c r="K621" s="442"/>
      <c r="L621" s="463">
        <v>529.74</v>
      </c>
      <c r="M621" s="460" t="s">
        <v>3866</v>
      </c>
    </row>
    <row r="622" spans="1:13" ht="127.5" x14ac:dyDescent="0.2">
      <c r="A622" s="464">
        <v>613</v>
      </c>
      <c r="B622" s="441" t="s">
        <v>3154</v>
      </c>
      <c r="C622" s="429" t="s">
        <v>3155</v>
      </c>
      <c r="D622" s="97" t="s">
        <v>3650</v>
      </c>
      <c r="E622" s="97">
        <v>204873388</v>
      </c>
      <c r="F622" s="97" t="s">
        <v>3157</v>
      </c>
      <c r="G622" s="450" t="s">
        <v>3709</v>
      </c>
      <c r="H622" s="450">
        <v>23.704199999999997</v>
      </c>
      <c r="I622" s="97" t="s">
        <v>3157</v>
      </c>
      <c r="J622" s="97" t="s">
        <v>3195</v>
      </c>
      <c r="K622" s="442"/>
      <c r="L622" s="463">
        <v>1669.7</v>
      </c>
      <c r="M622" s="460" t="s">
        <v>3867</v>
      </c>
    </row>
    <row r="623" spans="1:13" ht="76.5" x14ac:dyDescent="0.2">
      <c r="A623" s="464">
        <v>614</v>
      </c>
      <c r="B623" s="441" t="s">
        <v>3154</v>
      </c>
      <c r="C623" s="429" t="s">
        <v>3155</v>
      </c>
      <c r="D623" s="97" t="s">
        <v>3650</v>
      </c>
      <c r="E623" s="97">
        <v>204873388</v>
      </c>
      <c r="F623" s="97" t="s">
        <v>3157</v>
      </c>
      <c r="G623" s="450" t="s">
        <v>3709</v>
      </c>
      <c r="H623" s="450">
        <v>23.704199999999997</v>
      </c>
      <c r="I623" s="97" t="s">
        <v>3157</v>
      </c>
      <c r="J623" s="97" t="s">
        <v>3195</v>
      </c>
      <c r="K623" s="442"/>
      <c r="L623" s="463">
        <v>1669.7</v>
      </c>
      <c r="M623" s="460" t="s">
        <v>3868</v>
      </c>
    </row>
    <row r="624" spans="1:13" ht="63.75" x14ac:dyDescent="0.2">
      <c r="A624" s="464">
        <v>615</v>
      </c>
      <c r="B624" s="441" t="s">
        <v>3154</v>
      </c>
      <c r="C624" s="429" t="s">
        <v>3155</v>
      </c>
      <c r="D624" s="97" t="s">
        <v>3650</v>
      </c>
      <c r="E624" s="97">
        <v>204873388</v>
      </c>
      <c r="F624" s="97" t="s">
        <v>3157</v>
      </c>
      <c r="G624" s="450" t="s">
        <v>3709</v>
      </c>
      <c r="H624" s="450">
        <v>13.9346</v>
      </c>
      <c r="I624" s="97" t="s">
        <v>3157</v>
      </c>
      <c r="J624" s="97" t="s">
        <v>3195</v>
      </c>
      <c r="K624" s="442"/>
      <c r="L624" s="463">
        <v>890.43999999999994</v>
      </c>
      <c r="M624" s="460" t="s">
        <v>3869</v>
      </c>
    </row>
    <row r="625" spans="1:13" ht="102" x14ac:dyDescent="0.2">
      <c r="A625" s="464">
        <v>616</v>
      </c>
      <c r="B625" s="441" t="s">
        <v>3154</v>
      </c>
      <c r="C625" s="429" t="s">
        <v>3155</v>
      </c>
      <c r="D625" s="97" t="s">
        <v>3650</v>
      </c>
      <c r="E625" s="97">
        <v>204873388</v>
      </c>
      <c r="F625" s="97" t="s">
        <v>3157</v>
      </c>
      <c r="G625" s="450" t="s">
        <v>3709</v>
      </c>
      <c r="H625" s="450">
        <v>23.704199999999997</v>
      </c>
      <c r="I625" s="97" t="s">
        <v>3157</v>
      </c>
      <c r="J625" s="97" t="s">
        <v>3195</v>
      </c>
      <c r="K625" s="442"/>
      <c r="L625" s="463">
        <v>1669.7</v>
      </c>
      <c r="M625" s="460" t="s">
        <v>3870</v>
      </c>
    </row>
    <row r="626" spans="1:13" ht="165.75" x14ac:dyDescent="0.2">
      <c r="A626" s="464">
        <v>617</v>
      </c>
      <c r="B626" s="441" t="s">
        <v>3154</v>
      </c>
      <c r="C626" s="429" t="s">
        <v>3155</v>
      </c>
      <c r="D626" s="97" t="s">
        <v>3650</v>
      </c>
      <c r="E626" s="97">
        <v>204873388</v>
      </c>
      <c r="F626" s="97" t="s">
        <v>3157</v>
      </c>
      <c r="G626" s="450" t="s">
        <v>3709</v>
      </c>
      <c r="H626" s="450">
        <v>23.704199999999997</v>
      </c>
      <c r="I626" s="97" t="s">
        <v>3157</v>
      </c>
      <c r="J626" s="97" t="s">
        <v>3195</v>
      </c>
      <c r="K626" s="442"/>
      <c r="L626" s="463">
        <v>1669.7</v>
      </c>
      <c r="M626" s="460" t="s">
        <v>3871</v>
      </c>
    </row>
    <row r="627" spans="1:13" ht="102" x14ac:dyDescent="0.2">
      <c r="A627" s="464">
        <v>618</v>
      </c>
      <c r="B627" s="441" t="s">
        <v>3154</v>
      </c>
      <c r="C627" s="429" t="s">
        <v>3155</v>
      </c>
      <c r="D627" s="97" t="s">
        <v>3650</v>
      </c>
      <c r="E627" s="97">
        <v>204873388</v>
      </c>
      <c r="F627" s="97" t="s">
        <v>3157</v>
      </c>
      <c r="G627" s="450" t="s">
        <v>3709</v>
      </c>
      <c r="H627" s="451">
        <v>8.33</v>
      </c>
      <c r="I627" s="97" t="s">
        <v>3157</v>
      </c>
      <c r="J627" s="97" t="s">
        <v>3195</v>
      </c>
      <c r="K627" s="442"/>
      <c r="L627" s="463">
        <v>890.43999999999994</v>
      </c>
      <c r="M627" s="460" t="s">
        <v>3872</v>
      </c>
    </row>
    <row r="628" spans="1:13" ht="89.25" x14ac:dyDescent="0.2">
      <c r="A628" s="464">
        <v>619</v>
      </c>
      <c r="B628" s="441" t="s">
        <v>3154</v>
      </c>
      <c r="C628" s="429" t="s">
        <v>3155</v>
      </c>
      <c r="D628" s="97" t="s">
        <v>3650</v>
      </c>
      <c r="E628" s="97">
        <v>204873388</v>
      </c>
      <c r="F628" s="97" t="s">
        <v>3157</v>
      </c>
      <c r="G628" s="450" t="s">
        <v>3709</v>
      </c>
      <c r="H628" s="451">
        <v>8.33</v>
      </c>
      <c r="I628" s="97" t="s">
        <v>3157</v>
      </c>
      <c r="J628" s="97" t="s">
        <v>3195</v>
      </c>
      <c r="K628" s="442"/>
      <c r="L628" s="463">
        <v>890.43999999999994</v>
      </c>
      <c r="M628" s="460" t="s">
        <v>3873</v>
      </c>
    </row>
    <row r="629" spans="1:13" ht="153" x14ac:dyDescent="0.2">
      <c r="A629" s="464">
        <v>620</v>
      </c>
      <c r="B629" s="441" t="s">
        <v>3154</v>
      </c>
      <c r="C629" s="429" t="s">
        <v>3155</v>
      </c>
      <c r="D629" s="97" t="s">
        <v>3650</v>
      </c>
      <c r="E629" s="97">
        <v>204873388</v>
      </c>
      <c r="F629" s="97" t="s">
        <v>3157</v>
      </c>
      <c r="G629" s="450" t="s">
        <v>3709</v>
      </c>
      <c r="H629" s="451">
        <v>8.33</v>
      </c>
      <c r="I629" s="97" t="s">
        <v>3157</v>
      </c>
      <c r="J629" s="97" t="s">
        <v>3195</v>
      </c>
      <c r="K629" s="442"/>
      <c r="L629" s="463">
        <v>890.43999999999994</v>
      </c>
      <c r="M629" s="460" t="s">
        <v>3874</v>
      </c>
    </row>
    <row r="630" spans="1:13" ht="89.25" x14ac:dyDescent="0.2">
      <c r="A630" s="464">
        <v>621</v>
      </c>
      <c r="B630" s="441" t="s">
        <v>3154</v>
      </c>
      <c r="C630" s="429" t="s">
        <v>3155</v>
      </c>
      <c r="D630" s="97" t="s">
        <v>3650</v>
      </c>
      <c r="E630" s="97">
        <v>204873388</v>
      </c>
      <c r="F630" s="97" t="s">
        <v>3157</v>
      </c>
      <c r="G630" s="450" t="s">
        <v>3709</v>
      </c>
      <c r="H630" s="450">
        <v>23.704199999999997</v>
      </c>
      <c r="I630" s="97" t="s">
        <v>3157</v>
      </c>
      <c r="J630" s="97" t="s">
        <v>3195</v>
      </c>
      <c r="K630" s="442"/>
      <c r="L630" s="463">
        <v>1669.7</v>
      </c>
      <c r="M630" s="460" t="s">
        <v>3875</v>
      </c>
    </row>
    <row r="631" spans="1:13" ht="89.25" x14ac:dyDescent="0.2">
      <c r="A631" s="464">
        <v>622</v>
      </c>
      <c r="B631" s="441" t="s">
        <v>3154</v>
      </c>
      <c r="C631" s="429" t="s">
        <v>3155</v>
      </c>
      <c r="D631" s="97" t="s">
        <v>3650</v>
      </c>
      <c r="E631" s="97">
        <v>204873388</v>
      </c>
      <c r="F631" s="97" t="s">
        <v>3157</v>
      </c>
      <c r="G631" s="450" t="s">
        <v>3709</v>
      </c>
      <c r="H631" s="450">
        <v>13.9346</v>
      </c>
      <c r="I631" s="97" t="s">
        <v>3157</v>
      </c>
      <c r="J631" s="97" t="s">
        <v>3195</v>
      </c>
      <c r="K631" s="442"/>
      <c r="L631" s="463">
        <v>890.43999999999994</v>
      </c>
      <c r="M631" s="460" t="s">
        <v>3876</v>
      </c>
    </row>
    <row r="632" spans="1:13" ht="89.25" x14ac:dyDescent="0.2">
      <c r="A632" s="464">
        <v>623</v>
      </c>
      <c r="B632" s="441" t="s">
        <v>3154</v>
      </c>
      <c r="C632" s="429" t="s">
        <v>3155</v>
      </c>
      <c r="D632" s="97" t="s">
        <v>3650</v>
      </c>
      <c r="E632" s="97">
        <v>204873388</v>
      </c>
      <c r="F632" s="97" t="s">
        <v>3157</v>
      </c>
      <c r="G632" s="450" t="s">
        <v>3709</v>
      </c>
      <c r="H632" s="450">
        <v>13.9346</v>
      </c>
      <c r="I632" s="97" t="s">
        <v>3157</v>
      </c>
      <c r="J632" s="97" t="s">
        <v>3195</v>
      </c>
      <c r="K632" s="442"/>
      <c r="L632" s="463">
        <v>890.43999999999994</v>
      </c>
      <c r="M632" s="460" t="s">
        <v>3877</v>
      </c>
    </row>
    <row r="633" spans="1:13" ht="127.5" x14ac:dyDescent="0.2">
      <c r="A633" s="464">
        <v>624</v>
      </c>
      <c r="B633" s="441" t="s">
        <v>3154</v>
      </c>
      <c r="C633" s="429" t="s">
        <v>3155</v>
      </c>
      <c r="D633" s="97" t="s">
        <v>3650</v>
      </c>
      <c r="E633" s="97">
        <v>204873388</v>
      </c>
      <c r="F633" s="97" t="s">
        <v>3157</v>
      </c>
      <c r="G633" s="450" t="s">
        <v>3709</v>
      </c>
      <c r="H633" s="450">
        <v>4.165</v>
      </c>
      <c r="I633" s="97" t="s">
        <v>3157</v>
      </c>
      <c r="J633" s="97" t="s">
        <v>3195</v>
      </c>
      <c r="K633" s="442"/>
      <c r="L633" s="463">
        <v>529.74</v>
      </c>
      <c r="M633" s="460" t="s">
        <v>3878</v>
      </c>
    </row>
    <row r="634" spans="1:13" ht="114.75" x14ac:dyDescent="0.2">
      <c r="A634" s="464">
        <v>625</v>
      </c>
      <c r="B634" s="441" t="s">
        <v>3154</v>
      </c>
      <c r="C634" s="429" t="s">
        <v>3155</v>
      </c>
      <c r="D634" s="97" t="s">
        <v>3650</v>
      </c>
      <c r="E634" s="97">
        <v>204873388</v>
      </c>
      <c r="F634" s="97" t="s">
        <v>3157</v>
      </c>
      <c r="G634" s="450" t="s">
        <v>3709</v>
      </c>
      <c r="H634" s="450">
        <v>9.7695999999999987</v>
      </c>
      <c r="I634" s="97" t="s">
        <v>3157</v>
      </c>
      <c r="J634" s="97" t="s">
        <v>3195</v>
      </c>
      <c r="K634" s="442"/>
      <c r="L634" s="463">
        <v>529.74</v>
      </c>
      <c r="M634" s="460" t="s">
        <v>3879</v>
      </c>
    </row>
    <row r="635" spans="1:13" ht="76.5" x14ac:dyDescent="0.2">
      <c r="A635" s="464">
        <v>626</v>
      </c>
      <c r="B635" s="441" t="s">
        <v>3154</v>
      </c>
      <c r="C635" s="429" t="s">
        <v>3155</v>
      </c>
      <c r="D635" s="97" t="s">
        <v>3650</v>
      </c>
      <c r="E635" s="97">
        <v>204873388</v>
      </c>
      <c r="F635" s="97" t="s">
        <v>3157</v>
      </c>
      <c r="G635" s="450" t="s">
        <v>3709</v>
      </c>
      <c r="H635" s="450">
        <v>9.7695999999999987</v>
      </c>
      <c r="I635" s="97" t="s">
        <v>3157</v>
      </c>
      <c r="J635" s="97" t="s">
        <v>3195</v>
      </c>
      <c r="K635" s="442"/>
      <c r="L635" s="463">
        <v>529.74</v>
      </c>
      <c r="M635" s="460" t="s">
        <v>3880</v>
      </c>
    </row>
    <row r="636" spans="1:13" ht="76.5" x14ac:dyDescent="0.2">
      <c r="A636" s="464">
        <v>627</v>
      </c>
      <c r="B636" s="441" t="s">
        <v>3154</v>
      </c>
      <c r="C636" s="429" t="s">
        <v>3155</v>
      </c>
      <c r="D636" s="97" t="s">
        <v>3650</v>
      </c>
      <c r="E636" s="97">
        <v>204873388</v>
      </c>
      <c r="F636" s="97" t="s">
        <v>3157</v>
      </c>
      <c r="G636" s="450" t="s">
        <v>3709</v>
      </c>
      <c r="H636" s="450">
        <v>4.165</v>
      </c>
      <c r="I636" s="97" t="s">
        <v>3157</v>
      </c>
      <c r="J636" s="97" t="s">
        <v>3195</v>
      </c>
      <c r="K636" s="442"/>
      <c r="L636" s="463">
        <v>529.74</v>
      </c>
      <c r="M636" s="460" t="s">
        <v>3881</v>
      </c>
    </row>
    <row r="637" spans="1:13" ht="76.5" x14ac:dyDescent="0.2">
      <c r="A637" s="464">
        <v>628</v>
      </c>
      <c r="B637" s="441" t="s">
        <v>3154</v>
      </c>
      <c r="C637" s="429" t="s">
        <v>3155</v>
      </c>
      <c r="D637" s="97" t="s">
        <v>3650</v>
      </c>
      <c r="E637" s="97">
        <v>204873388</v>
      </c>
      <c r="F637" s="97" t="s">
        <v>3157</v>
      </c>
      <c r="G637" s="450" t="s">
        <v>3709</v>
      </c>
      <c r="H637" s="450">
        <v>9.7695999999999987</v>
      </c>
      <c r="I637" s="97" t="s">
        <v>3157</v>
      </c>
      <c r="J637" s="97" t="s">
        <v>3195</v>
      </c>
      <c r="K637" s="442"/>
      <c r="L637" s="463">
        <v>529.74</v>
      </c>
      <c r="M637" s="460" t="s">
        <v>3882</v>
      </c>
    </row>
    <row r="638" spans="1:13" ht="76.5" x14ac:dyDescent="0.2">
      <c r="A638" s="464">
        <v>629</v>
      </c>
      <c r="B638" s="441" t="s">
        <v>3154</v>
      </c>
      <c r="C638" s="429" t="s">
        <v>3155</v>
      </c>
      <c r="D638" s="97" t="s">
        <v>3650</v>
      </c>
      <c r="E638" s="97">
        <v>204873388</v>
      </c>
      <c r="F638" s="97" t="s">
        <v>3157</v>
      </c>
      <c r="G638" s="450" t="s">
        <v>3709</v>
      </c>
      <c r="H638" s="450">
        <v>9.7695999999999987</v>
      </c>
      <c r="I638" s="97" t="s">
        <v>3157</v>
      </c>
      <c r="J638" s="97" t="s">
        <v>3195</v>
      </c>
      <c r="K638" s="442"/>
      <c r="L638" s="463">
        <v>529.74</v>
      </c>
      <c r="M638" s="460" t="s">
        <v>3883</v>
      </c>
    </row>
    <row r="639" spans="1:13" ht="114.75" x14ac:dyDescent="0.2">
      <c r="A639" s="464">
        <v>630</v>
      </c>
      <c r="B639" s="441" t="s">
        <v>3154</v>
      </c>
      <c r="C639" s="429" t="s">
        <v>3155</v>
      </c>
      <c r="D639" s="97" t="s">
        <v>3650</v>
      </c>
      <c r="E639" s="97">
        <v>204873388</v>
      </c>
      <c r="F639" s="97" t="s">
        <v>3157</v>
      </c>
      <c r="G639" s="450" t="s">
        <v>3709</v>
      </c>
      <c r="H639" s="450">
        <v>13.9346</v>
      </c>
      <c r="I639" s="97" t="s">
        <v>3157</v>
      </c>
      <c r="J639" s="97" t="s">
        <v>3195</v>
      </c>
      <c r="K639" s="442"/>
      <c r="L639" s="463">
        <v>890.43999999999994</v>
      </c>
      <c r="M639" s="460" t="s">
        <v>3884</v>
      </c>
    </row>
    <row r="640" spans="1:13" ht="63.75" x14ac:dyDescent="0.2">
      <c r="A640" s="464">
        <v>631</v>
      </c>
      <c r="B640" s="441" t="s">
        <v>3154</v>
      </c>
      <c r="C640" s="429" t="s">
        <v>3155</v>
      </c>
      <c r="D640" s="97" t="s">
        <v>3650</v>
      </c>
      <c r="E640" s="97">
        <v>204873388</v>
      </c>
      <c r="F640" s="97" t="s">
        <v>3157</v>
      </c>
      <c r="G640" s="450" t="s">
        <v>3709</v>
      </c>
      <c r="H640" s="450">
        <v>23.704199999999997</v>
      </c>
      <c r="I640" s="97" t="s">
        <v>3157</v>
      </c>
      <c r="J640" s="97" t="s">
        <v>3195</v>
      </c>
      <c r="K640" s="442"/>
      <c r="L640" s="463">
        <v>1669.7</v>
      </c>
      <c r="M640" s="460" t="s">
        <v>3885</v>
      </c>
    </row>
    <row r="641" spans="1:13" ht="127.5" x14ac:dyDescent="0.2">
      <c r="A641" s="464">
        <v>632</v>
      </c>
      <c r="B641" s="441" t="s">
        <v>3154</v>
      </c>
      <c r="C641" s="429" t="s">
        <v>3155</v>
      </c>
      <c r="D641" s="97" t="s">
        <v>3650</v>
      </c>
      <c r="E641" s="97">
        <v>204873388</v>
      </c>
      <c r="F641" s="97" t="s">
        <v>3157</v>
      </c>
      <c r="G641" s="450" t="s">
        <v>3709</v>
      </c>
      <c r="H641" s="450">
        <v>4.165</v>
      </c>
      <c r="I641" s="97" t="s">
        <v>3157</v>
      </c>
      <c r="J641" s="97" t="s">
        <v>3195</v>
      </c>
      <c r="K641" s="442"/>
      <c r="L641" s="463">
        <v>529.74</v>
      </c>
      <c r="M641" s="460" t="s">
        <v>3886</v>
      </c>
    </row>
    <row r="642" spans="1:13" ht="114.75" x14ac:dyDescent="0.2">
      <c r="A642" s="464">
        <v>633</v>
      </c>
      <c r="B642" s="441" t="s">
        <v>3154</v>
      </c>
      <c r="C642" s="429" t="s">
        <v>3155</v>
      </c>
      <c r="D642" s="97" t="s">
        <v>3650</v>
      </c>
      <c r="E642" s="97">
        <v>204873388</v>
      </c>
      <c r="F642" s="97" t="s">
        <v>3157</v>
      </c>
      <c r="G642" s="450" t="s">
        <v>3709</v>
      </c>
      <c r="H642" s="450">
        <v>23.704199999999997</v>
      </c>
      <c r="I642" s="97" t="s">
        <v>3157</v>
      </c>
      <c r="J642" s="97" t="s">
        <v>3195</v>
      </c>
      <c r="K642" s="442"/>
      <c r="L642" s="463">
        <v>1669.7</v>
      </c>
      <c r="M642" s="460" t="s">
        <v>3887</v>
      </c>
    </row>
    <row r="643" spans="1:13" ht="114.75" x14ac:dyDescent="0.2">
      <c r="A643" s="464">
        <v>634</v>
      </c>
      <c r="B643" s="441" t="s">
        <v>3154</v>
      </c>
      <c r="C643" s="429" t="s">
        <v>3155</v>
      </c>
      <c r="D643" s="97" t="s">
        <v>3650</v>
      </c>
      <c r="E643" s="97">
        <v>204873388</v>
      </c>
      <c r="F643" s="97" t="s">
        <v>3157</v>
      </c>
      <c r="G643" s="450" t="s">
        <v>3709</v>
      </c>
      <c r="H643" s="450">
        <v>23.704199999999997</v>
      </c>
      <c r="I643" s="97" t="s">
        <v>3157</v>
      </c>
      <c r="J643" s="97" t="s">
        <v>3195</v>
      </c>
      <c r="K643" s="442"/>
      <c r="L643" s="463">
        <v>1669.7</v>
      </c>
      <c r="M643" s="460" t="s">
        <v>3888</v>
      </c>
    </row>
    <row r="644" spans="1:13" ht="102" x14ac:dyDescent="0.2">
      <c r="A644" s="464">
        <v>635</v>
      </c>
      <c r="B644" s="441" t="s">
        <v>3154</v>
      </c>
      <c r="C644" s="429" t="s">
        <v>3155</v>
      </c>
      <c r="D644" s="97" t="s">
        <v>3650</v>
      </c>
      <c r="E644" s="97">
        <v>204873388</v>
      </c>
      <c r="F644" s="97" t="s">
        <v>3157</v>
      </c>
      <c r="G644" s="450" t="s">
        <v>3709</v>
      </c>
      <c r="H644" s="451">
        <v>8.33</v>
      </c>
      <c r="I644" s="97" t="s">
        <v>3157</v>
      </c>
      <c r="J644" s="97" t="s">
        <v>3195</v>
      </c>
      <c r="K644" s="442"/>
      <c r="L644" s="463">
        <v>890.43999999999994</v>
      </c>
      <c r="M644" s="460" t="s">
        <v>3889</v>
      </c>
    </row>
    <row r="645" spans="1:13" ht="127.5" x14ac:dyDescent="0.2">
      <c r="A645" s="464">
        <v>636</v>
      </c>
      <c r="B645" s="441" t="s">
        <v>3154</v>
      </c>
      <c r="C645" s="429" t="s">
        <v>3155</v>
      </c>
      <c r="D645" s="97" t="s">
        <v>3650</v>
      </c>
      <c r="E645" s="97">
        <v>204873388</v>
      </c>
      <c r="F645" s="97" t="s">
        <v>3157</v>
      </c>
      <c r="G645" s="450" t="s">
        <v>3709</v>
      </c>
      <c r="H645" s="450">
        <v>13.9346</v>
      </c>
      <c r="I645" s="97" t="s">
        <v>3157</v>
      </c>
      <c r="J645" s="97" t="s">
        <v>3195</v>
      </c>
      <c r="K645" s="442"/>
      <c r="L645" s="463">
        <v>890.43999999999994</v>
      </c>
      <c r="M645" s="460" t="s">
        <v>3890</v>
      </c>
    </row>
    <row r="646" spans="1:13" ht="76.5" x14ac:dyDescent="0.2">
      <c r="A646" s="464">
        <v>637</v>
      </c>
      <c r="B646" s="441" t="s">
        <v>3154</v>
      </c>
      <c r="C646" s="429" t="s">
        <v>3155</v>
      </c>
      <c r="D646" s="97" t="s">
        <v>3650</v>
      </c>
      <c r="E646" s="97">
        <v>204873388</v>
      </c>
      <c r="F646" s="97" t="s">
        <v>3157</v>
      </c>
      <c r="G646" s="450" t="s">
        <v>3709</v>
      </c>
      <c r="H646" s="450">
        <v>4.165</v>
      </c>
      <c r="I646" s="97" t="s">
        <v>3157</v>
      </c>
      <c r="J646" s="97" t="s">
        <v>3195</v>
      </c>
      <c r="K646" s="442"/>
      <c r="L646" s="463">
        <v>529.74</v>
      </c>
      <c r="M646" s="460" t="s">
        <v>3891</v>
      </c>
    </row>
    <row r="647" spans="1:13" ht="76.5" x14ac:dyDescent="0.2">
      <c r="A647" s="464">
        <v>638</v>
      </c>
      <c r="B647" s="441" t="s">
        <v>3154</v>
      </c>
      <c r="C647" s="429" t="s">
        <v>3155</v>
      </c>
      <c r="D647" s="97" t="s">
        <v>3650</v>
      </c>
      <c r="E647" s="97">
        <v>204873388</v>
      </c>
      <c r="F647" s="97" t="s">
        <v>3157</v>
      </c>
      <c r="G647" s="450" t="s">
        <v>3709</v>
      </c>
      <c r="H647" s="450">
        <v>4.165</v>
      </c>
      <c r="I647" s="97" t="s">
        <v>3157</v>
      </c>
      <c r="J647" s="97" t="s">
        <v>3195</v>
      </c>
      <c r="K647" s="442"/>
      <c r="L647" s="463">
        <v>529.74</v>
      </c>
      <c r="M647" s="460" t="s">
        <v>3892</v>
      </c>
    </row>
    <row r="648" spans="1:13" ht="89.25" x14ac:dyDescent="0.2">
      <c r="A648" s="464">
        <v>639</v>
      </c>
      <c r="B648" s="441" t="s">
        <v>3154</v>
      </c>
      <c r="C648" s="429" t="s">
        <v>3155</v>
      </c>
      <c r="D648" s="97" t="s">
        <v>3650</v>
      </c>
      <c r="E648" s="97">
        <v>204873388</v>
      </c>
      <c r="F648" s="97" t="s">
        <v>3157</v>
      </c>
      <c r="G648" s="450" t="s">
        <v>3709</v>
      </c>
      <c r="H648" s="450">
        <v>23.704199999999997</v>
      </c>
      <c r="I648" s="97" t="s">
        <v>3157</v>
      </c>
      <c r="J648" s="97" t="s">
        <v>3195</v>
      </c>
      <c r="K648" s="442"/>
      <c r="L648" s="463">
        <v>1669.7</v>
      </c>
      <c r="M648" s="460" t="s">
        <v>3893</v>
      </c>
    </row>
    <row r="649" spans="1:13" ht="102" x14ac:dyDescent="0.2">
      <c r="A649" s="464">
        <v>640</v>
      </c>
      <c r="B649" s="441" t="s">
        <v>3154</v>
      </c>
      <c r="C649" s="429" t="s">
        <v>3155</v>
      </c>
      <c r="D649" s="97" t="s">
        <v>3650</v>
      </c>
      <c r="E649" s="97">
        <v>204873388</v>
      </c>
      <c r="F649" s="97" t="s">
        <v>3157</v>
      </c>
      <c r="G649" s="450" t="s">
        <v>3709</v>
      </c>
      <c r="H649" s="450">
        <v>4.165</v>
      </c>
      <c r="I649" s="97" t="s">
        <v>3157</v>
      </c>
      <c r="J649" s="97" t="s">
        <v>3195</v>
      </c>
      <c r="K649" s="442"/>
      <c r="L649" s="463">
        <v>529.74</v>
      </c>
      <c r="M649" s="460" t="s">
        <v>3894</v>
      </c>
    </row>
    <row r="650" spans="1:13" ht="63.75" x14ac:dyDescent="0.2">
      <c r="A650" s="464">
        <v>641</v>
      </c>
      <c r="B650" s="441" t="s">
        <v>3154</v>
      </c>
      <c r="C650" s="429" t="s">
        <v>3155</v>
      </c>
      <c r="D650" s="97" t="s">
        <v>3650</v>
      </c>
      <c r="E650" s="97">
        <v>204873388</v>
      </c>
      <c r="F650" s="97" t="s">
        <v>3157</v>
      </c>
      <c r="G650" s="450" t="s">
        <v>3709</v>
      </c>
      <c r="H650" s="450">
        <v>23.704199999999997</v>
      </c>
      <c r="I650" s="97" t="s">
        <v>3157</v>
      </c>
      <c r="J650" s="97" t="s">
        <v>3195</v>
      </c>
      <c r="K650" s="442"/>
      <c r="L650" s="463">
        <v>1669.7</v>
      </c>
      <c r="M650" s="460" t="s">
        <v>3895</v>
      </c>
    </row>
    <row r="651" spans="1:13" ht="127.5" x14ac:dyDescent="0.2">
      <c r="A651" s="464">
        <v>642</v>
      </c>
      <c r="B651" s="441" t="s">
        <v>3154</v>
      </c>
      <c r="C651" s="429" t="s">
        <v>3155</v>
      </c>
      <c r="D651" s="97" t="s">
        <v>3650</v>
      </c>
      <c r="E651" s="97">
        <v>204873388</v>
      </c>
      <c r="F651" s="97" t="s">
        <v>3157</v>
      </c>
      <c r="G651" s="450" t="s">
        <v>3709</v>
      </c>
      <c r="H651" s="450">
        <v>4.165</v>
      </c>
      <c r="I651" s="97" t="s">
        <v>3157</v>
      </c>
      <c r="J651" s="97" t="s">
        <v>3195</v>
      </c>
      <c r="K651" s="442"/>
      <c r="L651" s="463">
        <v>529.74</v>
      </c>
      <c r="M651" s="460" t="s">
        <v>3896</v>
      </c>
    </row>
    <row r="652" spans="1:13" ht="76.5" x14ac:dyDescent="0.2">
      <c r="A652" s="464">
        <v>643</v>
      </c>
      <c r="B652" s="441" t="s">
        <v>3154</v>
      </c>
      <c r="C652" s="429" t="s">
        <v>3155</v>
      </c>
      <c r="D652" s="97" t="s">
        <v>3650</v>
      </c>
      <c r="E652" s="97">
        <v>204873388</v>
      </c>
      <c r="F652" s="97" t="s">
        <v>3157</v>
      </c>
      <c r="G652" s="450" t="s">
        <v>3709</v>
      </c>
      <c r="H652" s="450">
        <v>4.165</v>
      </c>
      <c r="I652" s="97" t="s">
        <v>3157</v>
      </c>
      <c r="J652" s="97" t="s">
        <v>3195</v>
      </c>
      <c r="K652" s="442"/>
      <c r="L652" s="463">
        <v>529.74</v>
      </c>
      <c r="M652" s="460" t="s">
        <v>3897</v>
      </c>
    </row>
    <row r="653" spans="1:13" ht="76.5" x14ac:dyDescent="0.2">
      <c r="A653" s="464">
        <v>644</v>
      </c>
      <c r="B653" s="441" t="s">
        <v>3154</v>
      </c>
      <c r="C653" s="429" t="s">
        <v>3155</v>
      </c>
      <c r="D653" s="97" t="s">
        <v>3650</v>
      </c>
      <c r="E653" s="97">
        <v>204873388</v>
      </c>
      <c r="F653" s="97" t="s">
        <v>3157</v>
      </c>
      <c r="G653" s="450" t="s">
        <v>3709</v>
      </c>
      <c r="H653" s="450">
        <v>4.165</v>
      </c>
      <c r="I653" s="97" t="s">
        <v>3157</v>
      </c>
      <c r="J653" s="97" t="s">
        <v>3195</v>
      </c>
      <c r="K653" s="442"/>
      <c r="L653" s="463">
        <v>529.74</v>
      </c>
      <c r="M653" s="460" t="s">
        <v>3898</v>
      </c>
    </row>
    <row r="654" spans="1:13" ht="63.75" x14ac:dyDescent="0.2">
      <c r="A654" s="464">
        <v>645</v>
      </c>
      <c r="B654" s="441" t="s">
        <v>3154</v>
      </c>
      <c r="C654" s="429" t="s">
        <v>3155</v>
      </c>
      <c r="D654" s="97" t="s">
        <v>3650</v>
      </c>
      <c r="E654" s="97">
        <v>204873388</v>
      </c>
      <c r="F654" s="97" t="s">
        <v>3157</v>
      </c>
      <c r="G654" s="450" t="s">
        <v>3709</v>
      </c>
      <c r="H654" s="450">
        <v>4.165</v>
      </c>
      <c r="I654" s="97" t="s">
        <v>3157</v>
      </c>
      <c r="J654" s="97" t="s">
        <v>3195</v>
      </c>
      <c r="K654" s="442"/>
      <c r="L654" s="463">
        <v>529.74</v>
      </c>
      <c r="M654" s="460" t="s">
        <v>3899</v>
      </c>
    </row>
    <row r="655" spans="1:13" ht="76.5" x14ac:dyDescent="0.2">
      <c r="A655" s="464">
        <v>646</v>
      </c>
      <c r="B655" s="441" t="s">
        <v>3154</v>
      </c>
      <c r="C655" s="429" t="s">
        <v>3155</v>
      </c>
      <c r="D655" s="97" t="s">
        <v>3650</v>
      </c>
      <c r="E655" s="97">
        <v>204873388</v>
      </c>
      <c r="F655" s="97" t="s">
        <v>3157</v>
      </c>
      <c r="G655" s="450" t="s">
        <v>3709</v>
      </c>
      <c r="H655" s="450">
        <v>4.165</v>
      </c>
      <c r="I655" s="97" t="s">
        <v>3157</v>
      </c>
      <c r="J655" s="97" t="s">
        <v>3195</v>
      </c>
      <c r="K655" s="442"/>
      <c r="L655" s="463">
        <v>529.74</v>
      </c>
      <c r="M655" s="460" t="s">
        <v>3900</v>
      </c>
    </row>
    <row r="656" spans="1:13" ht="76.5" x14ac:dyDescent="0.2">
      <c r="A656" s="464">
        <v>647</v>
      </c>
      <c r="B656" s="441" t="s">
        <v>3154</v>
      </c>
      <c r="C656" s="429" t="s">
        <v>3155</v>
      </c>
      <c r="D656" s="97" t="s">
        <v>3650</v>
      </c>
      <c r="E656" s="97">
        <v>204873388</v>
      </c>
      <c r="F656" s="97" t="s">
        <v>3157</v>
      </c>
      <c r="G656" s="450" t="s">
        <v>3709</v>
      </c>
      <c r="H656" s="450">
        <v>4.165</v>
      </c>
      <c r="I656" s="97" t="s">
        <v>3157</v>
      </c>
      <c r="J656" s="97" t="s">
        <v>3195</v>
      </c>
      <c r="K656" s="442"/>
      <c r="L656" s="463">
        <v>529.74</v>
      </c>
      <c r="M656" s="460" t="s">
        <v>3901</v>
      </c>
    </row>
    <row r="657" spans="1:13" ht="127.5" x14ac:dyDescent="0.2">
      <c r="A657" s="464">
        <v>648</v>
      </c>
      <c r="B657" s="441" t="s">
        <v>3154</v>
      </c>
      <c r="C657" s="429" t="s">
        <v>3155</v>
      </c>
      <c r="D657" s="97" t="s">
        <v>3650</v>
      </c>
      <c r="E657" s="97">
        <v>204873388</v>
      </c>
      <c r="F657" s="97" t="s">
        <v>3157</v>
      </c>
      <c r="G657" s="450" t="s">
        <v>3709</v>
      </c>
      <c r="H657" s="450">
        <v>4.165</v>
      </c>
      <c r="I657" s="97" t="s">
        <v>3157</v>
      </c>
      <c r="J657" s="97" t="s">
        <v>3195</v>
      </c>
      <c r="K657" s="442"/>
      <c r="L657" s="463">
        <v>529.74</v>
      </c>
      <c r="M657" s="460" t="s">
        <v>3902</v>
      </c>
    </row>
    <row r="658" spans="1:13" ht="102" x14ac:dyDescent="0.2">
      <c r="A658" s="464">
        <v>649</v>
      </c>
      <c r="B658" s="441" t="s">
        <v>3154</v>
      </c>
      <c r="C658" s="429" t="s">
        <v>3155</v>
      </c>
      <c r="D658" s="97" t="s">
        <v>3650</v>
      </c>
      <c r="E658" s="97">
        <v>204873388</v>
      </c>
      <c r="F658" s="97" t="s">
        <v>3157</v>
      </c>
      <c r="G658" s="450" t="s">
        <v>3709</v>
      </c>
      <c r="H658" s="450">
        <v>13.9346</v>
      </c>
      <c r="I658" s="97" t="s">
        <v>3157</v>
      </c>
      <c r="J658" s="97" t="s">
        <v>3195</v>
      </c>
      <c r="K658" s="442"/>
      <c r="L658" s="463">
        <v>890.43999999999994</v>
      </c>
      <c r="M658" s="460" t="s">
        <v>3903</v>
      </c>
    </row>
    <row r="659" spans="1:13" ht="102" x14ac:dyDescent="0.2">
      <c r="A659" s="464">
        <v>650</v>
      </c>
      <c r="B659" s="441" t="s">
        <v>3154</v>
      </c>
      <c r="C659" s="429" t="s">
        <v>3155</v>
      </c>
      <c r="D659" s="97" t="s">
        <v>3650</v>
      </c>
      <c r="E659" s="97">
        <v>204873388</v>
      </c>
      <c r="F659" s="97" t="s">
        <v>3157</v>
      </c>
      <c r="G659" s="450" t="s">
        <v>3709</v>
      </c>
      <c r="H659" s="450">
        <v>4.165</v>
      </c>
      <c r="I659" s="97" t="s">
        <v>3157</v>
      </c>
      <c r="J659" s="97" t="s">
        <v>3195</v>
      </c>
      <c r="K659" s="442"/>
      <c r="L659" s="463">
        <v>529.74</v>
      </c>
      <c r="M659" s="460" t="s">
        <v>3904</v>
      </c>
    </row>
    <row r="660" spans="1:13" ht="127.5" x14ac:dyDescent="0.2">
      <c r="A660" s="464">
        <v>651</v>
      </c>
      <c r="B660" s="441" t="s">
        <v>3154</v>
      </c>
      <c r="C660" s="429" t="s">
        <v>3155</v>
      </c>
      <c r="D660" s="97" t="s">
        <v>3650</v>
      </c>
      <c r="E660" s="97">
        <v>204873388</v>
      </c>
      <c r="F660" s="97" t="s">
        <v>3157</v>
      </c>
      <c r="G660" s="450" t="s">
        <v>3709</v>
      </c>
      <c r="H660" s="450">
        <v>13.9346</v>
      </c>
      <c r="I660" s="97" t="s">
        <v>3157</v>
      </c>
      <c r="J660" s="97" t="s">
        <v>3195</v>
      </c>
      <c r="K660" s="442"/>
      <c r="L660" s="463">
        <v>890.43999999999994</v>
      </c>
      <c r="M660" s="460" t="s">
        <v>3905</v>
      </c>
    </row>
    <row r="661" spans="1:13" ht="76.5" x14ac:dyDescent="0.2">
      <c r="A661" s="464">
        <v>652</v>
      </c>
      <c r="B661" s="441" t="s">
        <v>3154</v>
      </c>
      <c r="C661" s="429" t="s">
        <v>3155</v>
      </c>
      <c r="D661" s="97" t="s">
        <v>3650</v>
      </c>
      <c r="E661" s="97">
        <v>204873388</v>
      </c>
      <c r="F661" s="97" t="s">
        <v>3157</v>
      </c>
      <c r="G661" s="450" t="s">
        <v>3709</v>
      </c>
      <c r="H661" s="450">
        <v>13.9346</v>
      </c>
      <c r="I661" s="97" t="s">
        <v>3157</v>
      </c>
      <c r="J661" s="97" t="s">
        <v>3195</v>
      </c>
      <c r="K661" s="442"/>
      <c r="L661" s="463">
        <v>890.43999999999994</v>
      </c>
      <c r="M661" s="460" t="s">
        <v>3906</v>
      </c>
    </row>
    <row r="662" spans="1:13" ht="114.75" x14ac:dyDescent="0.2">
      <c r="A662" s="464">
        <v>653</v>
      </c>
      <c r="B662" s="441" t="s">
        <v>3154</v>
      </c>
      <c r="C662" s="429" t="s">
        <v>3155</v>
      </c>
      <c r="D662" s="97" t="s">
        <v>3650</v>
      </c>
      <c r="E662" s="97">
        <v>204873388</v>
      </c>
      <c r="F662" s="97" t="s">
        <v>3157</v>
      </c>
      <c r="G662" s="450" t="s">
        <v>3709</v>
      </c>
      <c r="H662" s="450">
        <v>13.9346</v>
      </c>
      <c r="I662" s="97" t="s">
        <v>3157</v>
      </c>
      <c r="J662" s="97" t="s">
        <v>3195</v>
      </c>
      <c r="K662" s="442"/>
      <c r="L662" s="463">
        <v>890.43999999999994</v>
      </c>
      <c r="M662" s="460" t="s">
        <v>3907</v>
      </c>
    </row>
    <row r="663" spans="1:13" ht="89.25" x14ac:dyDescent="0.2">
      <c r="A663" s="464">
        <v>654</v>
      </c>
      <c r="B663" s="441" t="s">
        <v>3154</v>
      </c>
      <c r="C663" s="429" t="s">
        <v>3155</v>
      </c>
      <c r="D663" s="97" t="s">
        <v>3650</v>
      </c>
      <c r="E663" s="97">
        <v>204873388</v>
      </c>
      <c r="F663" s="97" t="s">
        <v>3157</v>
      </c>
      <c r="G663" s="450" t="s">
        <v>3709</v>
      </c>
      <c r="H663" s="450">
        <v>13.9346</v>
      </c>
      <c r="I663" s="97" t="s">
        <v>3157</v>
      </c>
      <c r="J663" s="97" t="s">
        <v>3195</v>
      </c>
      <c r="K663" s="442"/>
      <c r="L663" s="463">
        <v>890.43999999999994</v>
      </c>
      <c r="M663" s="460" t="s">
        <v>3908</v>
      </c>
    </row>
    <row r="664" spans="1:13" ht="76.5" x14ac:dyDescent="0.2">
      <c r="A664" s="464">
        <v>655</v>
      </c>
      <c r="B664" s="441" t="s">
        <v>3154</v>
      </c>
      <c r="C664" s="429" t="s">
        <v>3155</v>
      </c>
      <c r="D664" s="97" t="s">
        <v>3650</v>
      </c>
      <c r="E664" s="97">
        <v>204873388</v>
      </c>
      <c r="F664" s="97" t="s">
        <v>3157</v>
      </c>
      <c r="G664" s="450" t="s">
        <v>3709</v>
      </c>
      <c r="H664" s="450">
        <v>4.165</v>
      </c>
      <c r="I664" s="97" t="s">
        <v>3157</v>
      </c>
      <c r="J664" s="97" t="s">
        <v>3195</v>
      </c>
      <c r="K664" s="442"/>
      <c r="L664" s="463">
        <v>529.74</v>
      </c>
      <c r="M664" s="460" t="s">
        <v>3909</v>
      </c>
    </row>
    <row r="665" spans="1:13" ht="140.25" x14ac:dyDescent="0.2">
      <c r="A665" s="464">
        <v>656</v>
      </c>
      <c r="B665" s="441" t="s">
        <v>3154</v>
      </c>
      <c r="C665" s="429" t="s">
        <v>3155</v>
      </c>
      <c r="D665" s="97" t="s">
        <v>3650</v>
      </c>
      <c r="E665" s="97">
        <v>204873388</v>
      </c>
      <c r="F665" s="97" t="s">
        <v>3157</v>
      </c>
      <c r="G665" s="450" t="s">
        <v>3709</v>
      </c>
      <c r="H665" s="450">
        <v>4.165</v>
      </c>
      <c r="I665" s="97" t="s">
        <v>3157</v>
      </c>
      <c r="J665" s="97" t="s">
        <v>3195</v>
      </c>
      <c r="K665" s="442"/>
      <c r="L665" s="463">
        <v>529.74</v>
      </c>
      <c r="M665" s="460" t="s">
        <v>3910</v>
      </c>
    </row>
    <row r="666" spans="1:13" ht="89.25" x14ac:dyDescent="0.2">
      <c r="A666" s="464">
        <v>657</v>
      </c>
      <c r="B666" s="441" t="s">
        <v>3154</v>
      </c>
      <c r="C666" s="429" t="s">
        <v>3155</v>
      </c>
      <c r="D666" s="97" t="s">
        <v>3650</v>
      </c>
      <c r="E666" s="97">
        <v>204873388</v>
      </c>
      <c r="F666" s="97" t="s">
        <v>3157</v>
      </c>
      <c r="G666" s="450" t="s">
        <v>3709</v>
      </c>
      <c r="H666" s="450">
        <v>4.165</v>
      </c>
      <c r="I666" s="97" t="s">
        <v>3157</v>
      </c>
      <c r="J666" s="97" t="s">
        <v>3195</v>
      </c>
      <c r="K666" s="442"/>
      <c r="L666" s="463">
        <v>529.74</v>
      </c>
      <c r="M666" s="460" t="s">
        <v>3911</v>
      </c>
    </row>
    <row r="667" spans="1:13" ht="89.25" x14ac:dyDescent="0.2">
      <c r="A667" s="464">
        <v>658</v>
      </c>
      <c r="B667" s="441" t="s">
        <v>3154</v>
      </c>
      <c r="C667" s="429" t="s">
        <v>3155</v>
      </c>
      <c r="D667" s="97" t="s">
        <v>3650</v>
      </c>
      <c r="E667" s="97">
        <v>204873388</v>
      </c>
      <c r="F667" s="97" t="s">
        <v>3157</v>
      </c>
      <c r="G667" s="450" t="s">
        <v>3709</v>
      </c>
      <c r="H667" s="450">
        <v>23.704199999999997</v>
      </c>
      <c r="I667" s="97" t="s">
        <v>3157</v>
      </c>
      <c r="J667" s="97" t="s">
        <v>3195</v>
      </c>
      <c r="K667" s="442"/>
      <c r="L667" s="463">
        <v>1669.7</v>
      </c>
      <c r="M667" s="460" t="s">
        <v>3912</v>
      </c>
    </row>
    <row r="668" spans="1:13" ht="89.25" x14ac:dyDescent="0.2">
      <c r="A668" s="464">
        <v>659</v>
      </c>
      <c r="B668" s="441" t="s">
        <v>3154</v>
      </c>
      <c r="C668" s="429" t="s">
        <v>3155</v>
      </c>
      <c r="D668" s="97" t="s">
        <v>3650</v>
      </c>
      <c r="E668" s="97">
        <v>204873388</v>
      </c>
      <c r="F668" s="97" t="s">
        <v>3157</v>
      </c>
      <c r="G668" s="450" t="s">
        <v>3709</v>
      </c>
      <c r="H668" s="450">
        <v>4.165</v>
      </c>
      <c r="I668" s="97" t="s">
        <v>3157</v>
      </c>
      <c r="J668" s="97" t="s">
        <v>3195</v>
      </c>
      <c r="K668" s="442"/>
      <c r="L668" s="463">
        <v>529.74</v>
      </c>
      <c r="M668" s="460" t="s">
        <v>3913</v>
      </c>
    </row>
    <row r="669" spans="1:13" ht="102" x14ac:dyDescent="0.2">
      <c r="A669" s="464">
        <v>660</v>
      </c>
      <c r="B669" s="441" t="s">
        <v>3154</v>
      </c>
      <c r="C669" s="429" t="s">
        <v>3155</v>
      </c>
      <c r="D669" s="97" t="s">
        <v>3650</v>
      </c>
      <c r="E669" s="97">
        <v>204873388</v>
      </c>
      <c r="F669" s="97" t="s">
        <v>3157</v>
      </c>
      <c r="G669" s="450" t="s">
        <v>3709</v>
      </c>
      <c r="H669" s="450">
        <v>4.165</v>
      </c>
      <c r="I669" s="97" t="s">
        <v>3157</v>
      </c>
      <c r="J669" s="97" t="s">
        <v>3195</v>
      </c>
      <c r="K669" s="442"/>
      <c r="L669" s="463">
        <v>529.74</v>
      </c>
      <c r="M669" s="460" t="s">
        <v>3914</v>
      </c>
    </row>
    <row r="670" spans="1:13" ht="89.25" x14ac:dyDescent="0.2">
      <c r="A670" s="464">
        <v>661</v>
      </c>
      <c r="B670" s="441" t="s">
        <v>3154</v>
      </c>
      <c r="C670" s="429" t="s">
        <v>3155</v>
      </c>
      <c r="D670" s="97" t="s">
        <v>3650</v>
      </c>
      <c r="E670" s="97">
        <v>204873388</v>
      </c>
      <c r="F670" s="97" t="s">
        <v>3157</v>
      </c>
      <c r="G670" s="450" t="s">
        <v>3709</v>
      </c>
      <c r="H670" s="450">
        <v>13.9346</v>
      </c>
      <c r="I670" s="97" t="s">
        <v>3157</v>
      </c>
      <c r="J670" s="97" t="s">
        <v>3195</v>
      </c>
      <c r="K670" s="442"/>
      <c r="L670" s="463">
        <v>890.43999999999994</v>
      </c>
      <c r="M670" s="460" t="s">
        <v>3915</v>
      </c>
    </row>
    <row r="671" spans="1:13" ht="114.75" x14ac:dyDescent="0.2">
      <c r="A671" s="464">
        <v>662</v>
      </c>
      <c r="B671" s="441" t="s">
        <v>3154</v>
      </c>
      <c r="C671" s="429" t="s">
        <v>3155</v>
      </c>
      <c r="D671" s="97" t="s">
        <v>3650</v>
      </c>
      <c r="E671" s="97">
        <v>204873388</v>
      </c>
      <c r="F671" s="97" t="s">
        <v>3157</v>
      </c>
      <c r="G671" s="450" t="s">
        <v>3709</v>
      </c>
      <c r="H671" s="450">
        <v>13.9346</v>
      </c>
      <c r="I671" s="97" t="s">
        <v>3157</v>
      </c>
      <c r="J671" s="97" t="s">
        <v>3195</v>
      </c>
      <c r="K671" s="442"/>
      <c r="L671" s="463">
        <v>890.43999999999994</v>
      </c>
      <c r="M671" s="460" t="s">
        <v>3916</v>
      </c>
    </row>
    <row r="672" spans="1:13" ht="89.25" x14ac:dyDescent="0.2">
      <c r="A672" s="464">
        <v>663</v>
      </c>
      <c r="B672" s="441" t="s">
        <v>3154</v>
      </c>
      <c r="C672" s="429" t="s">
        <v>3155</v>
      </c>
      <c r="D672" s="97" t="s">
        <v>3650</v>
      </c>
      <c r="E672" s="97">
        <v>204873388</v>
      </c>
      <c r="F672" s="97" t="s">
        <v>3157</v>
      </c>
      <c r="G672" s="450" t="s">
        <v>3709</v>
      </c>
      <c r="H672" s="450">
        <v>13.9346</v>
      </c>
      <c r="I672" s="97" t="s">
        <v>3157</v>
      </c>
      <c r="J672" s="97" t="s">
        <v>3195</v>
      </c>
      <c r="K672" s="442"/>
      <c r="L672" s="463">
        <v>890.43999999999994</v>
      </c>
      <c r="M672" s="460" t="s">
        <v>3917</v>
      </c>
    </row>
    <row r="673" spans="1:13" ht="153" x14ac:dyDescent="0.2">
      <c r="A673" s="464">
        <v>664</v>
      </c>
      <c r="B673" s="441" t="s">
        <v>3154</v>
      </c>
      <c r="C673" s="429" t="s">
        <v>3155</v>
      </c>
      <c r="D673" s="97" t="s">
        <v>3650</v>
      </c>
      <c r="E673" s="97">
        <v>204873388</v>
      </c>
      <c r="F673" s="97" t="s">
        <v>3157</v>
      </c>
      <c r="G673" s="450" t="s">
        <v>3709</v>
      </c>
      <c r="H673" s="450">
        <v>4.165</v>
      </c>
      <c r="I673" s="97" t="s">
        <v>3157</v>
      </c>
      <c r="J673" s="97" t="s">
        <v>3195</v>
      </c>
      <c r="K673" s="442"/>
      <c r="L673" s="463">
        <v>529.74</v>
      </c>
      <c r="M673" s="460" t="s">
        <v>3918</v>
      </c>
    </row>
    <row r="674" spans="1:13" ht="114.75" x14ac:dyDescent="0.2">
      <c r="A674" s="464">
        <v>665</v>
      </c>
      <c r="B674" s="441" t="s">
        <v>3154</v>
      </c>
      <c r="C674" s="429" t="s">
        <v>3155</v>
      </c>
      <c r="D674" s="97" t="s">
        <v>3650</v>
      </c>
      <c r="E674" s="97">
        <v>204873388</v>
      </c>
      <c r="F674" s="97" t="s">
        <v>3157</v>
      </c>
      <c r="G674" s="450" t="s">
        <v>3709</v>
      </c>
      <c r="H674" s="450">
        <v>4.165</v>
      </c>
      <c r="I674" s="97" t="s">
        <v>3157</v>
      </c>
      <c r="J674" s="97" t="s">
        <v>3195</v>
      </c>
      <c r="K674" s="442"/>
      <c r="L674" s="463">
        <v>529.74</v>
      </c>
      <c r="M674" s="460" t="s">
        <v>3919</v>
      </c>
    </row>
    <row r="675" spans="1:13" ht="114.75" x14ac:dyDescent="0.2">
      <c r="A675" s="464">
        <v>666</v>
      </c>
      <c r="B675" s="441" t="s">
        <v>3154</v>
      </c>
      <c r="C675" s="429" t="s">
        <v>3155</v>
      </c>
      <c r="D675" s="97" t="s">
        <v>3650</v>
      </c>
      <c r="E675" s="97">
        <v>204873388</v>
      </c>
      <c r="F675" s="97" t="s">
        <v>3157</v>
      </c>
      <c r="G675" s="450" t="s">
        <v>3709</v>
      </c>
      <c r="H675" s="450">
        <v>13.9346</v>
      </c>
      <c r="I675" s="97" t="s">
        <v>3157</v>
      </c>
      <c r="J675" s="97" t="s">
        <v>3195</v>
      </c>
      <c r="K675" s="442"/>
      <c r="L675" s="463">
        <v>890.43999999999994</v>
      </c>
      <c r="M675" s="460" t="s">
        <v>3920</v>
      </c>
    </row>
    <row r="676" spans="1:13" ht="127.5" x14ac:dyDescent="0.2">
      <c r="A676" s="464">
        <v>667</v>
      </c>
      <c r="B676" s="441" t="s">
        <v>3154</v>
      </c>
      <c r="C676" s="429" t="s">
        <v>3155</v>
      </c>
      <c r="D676" s="97" t="s">
        <v>3650</v>
      </c>
      <c r="E676" s="97">
        <v>204873388</v>
      </c>
      <c r="F676" s="97" t="s">
        <v>3157</v>
      </c>
      <c r="G676" s="450" t="s">
        <v>3709</v>
      </c>
      <c r="H676" s="450">
        <v>13.9346</v>
      </c>
      <c r="I676" s="97" t="s">
        <v>3157</v>
      </c>
      <c r="J676" s="97" t="s">
        <v>3195</v>
      </c>
      <c r="K676" s="442"/>
      <c r="L676" s="463">
        <v>890.43999999999994</v>
      </c>
      <c r="M676" s="460" t="s">
        <v>3921</v>
      </c>
    </row>
    <row r="677" spans="1:13" ht="89.25" x14ac:dyDescent="0.2">
      <c r="A677" s="464">
        <v>668</v>
      </c>
      <c r="B677" s="441" t="s">
        <v>3154</v>
      </c>
      <c r="C677" s="429" t="s">
        <v>3155</v>
      </c>
      <c r="D677" s="97" t="s">
        <v>3650</v>
      </c>
      <c r="E677" s="97">
        <v>204873388</v>
      </c>
      <c r="F677" s="97" t="s">
        <v>3157</v>
      </c>
      <c r="G677" s="450" t="s">
        <v>3709</v>
      </c>
      <c r="H677" s="450">
        <v>4.165</v>
      </c>
      <c r="I677" s="97" t="s">
        <v>3157</v>
      </c>
      <c r="J677" s="97" t="s">
        <v>3195</v>
      </c>
      <c r="K677" s="442"/>
      <c r="L677" s="463">
        <v>529.74</v>
      </c>
      <c r="M677" s="460" t="s">
        <v>3922</v>
      </c>
    </row>
    <row r="678" spans="1:13" ht="114.75" x14ac:dyDescent="0.2">
      <c r="A678" s="464">
        <v>669</v>
      </c>
      <c r="B678" s="441" t="s">
        <v>3154</v>
      </c>
      <c r="C678" s="429" t="s">
        <v>3155</v>
      </c>
      <c r="D678" s="97" t="s">
        <v>3650</v>
      </c>
      <c r="E678" s="97">
        <v>204873388</v>
      </c>
      <c r="F678" s="97" t="s">
        <v>3157</v>
      </c>
      <c r="G678" s="450" t="s">
        <v>3709</v>
      </c>
      <c r="H678" s="450">
        <v>4.165</v>
      </c>
      <c r="I678" s="97" t="s">
        <v>3157</v>
      </c>
      <c r="J678" s="97" t="s">
        <v>3195</v>
      </c>
      <c r="K678" s="442"/>
      <c r="L678" s="463">
        <v>529.74</v>
      </c>
      <c r="M678" s="460" t="s">
        <v>3923</v>
      </c>
    </row>
    <row r="679" spans="1:13" ht="102" x14ac:dyDescent="0.2">
      <c r="A679" s="464">
        <v>670</v>
      </c>
      <c r="B679" s="441" t="s">
        <v>3154</v>
      </c>
      <c r="C679" s="429" t="s">
        <v>3155</v>
      </c>
      <c r="D679" s="97" t="s">
        <v>3650</v>
      </c>
      <c r="E679" s="97">
        <v>204873388</v>
      </c>
      <c r="F679" s="97" t="s">
        <v>3157</v>
      </c>
      <c r="G679" s="450" t="s">
        <v>3709</v>
      </c>
      <c r="H679" s="450">
        <v>4.165</v>
      </c>
      <c r="I679" s="97" t="s">
        <v>3157</v>
      </c>
      <c r="J679" s="97" t="s">
        <v>3195</v>
      </c>
      <c r="K679" s="442"/>
      <c r="L679" s="463">
        <v>529.74</v>
      </c>
      <c r="M679" s="460" t="s">
        <v>3924</v>
      </c>
    </row>
    <row r="680" spans="1:13" ht="153" x14ac:dyDescent="0.2">
      <c r="A680" s="464">
        <v>671</v>
      </c>
      <c r="B680" s="441" t="s">
        <v>3154</v>
      </c>
      <c r="C680" s="429" t="s">
        <v>3155</v>
      </c>
      <c r="D680" s="97" t="s">
        <v>3650</v>
      </c>
      <c r="E680" s="97">
        <v>204873388</v>
      </c>
      <c r="F680" s="97" t="s">
        <v>3157</v>
      </c>
      <c r="G680" s="450" t="s">
        <v>3709</v>
      </c>
      <c r="H680" s="450">
        <v>4.165</v>
      </c>
      <c r="I680" s="97" t="s">
        <v>3157</v>
      </c>
      <c r="J680" s="97" t="s">
        <v>3195</v>
      </c>
      <c r="K680" s="442"/>
      <c r="L680" s="463">
        <v>529.74</v>
      </c>
      <c r="M680" s="460" t="s">
        <v>3925</v>
      </c>
    </row>
    <row r="681" spans="1:13" ht="114.75" x14ac:dyDescent="0.2">
      <c r="A681" s="464">
        <v>672</v>
      </c>
      <c r="B681" s="441" t="s">
        <v>3154</v>
      </c>
      <c r="C681" s="429" t="s">
        <v>3155</v>
      </c>
      <c r="D681" s="97" t="s">
        <v>3650</v>
      </c>
      <c r="E681" s="97">
        <v>204873388</v>
      </c>
      <c r="F681" s="97" t="s">
        <v>3157</v>
      </c>
      <c r="G681" s="450" t="s">
        <v>3709</v>
      </c>
      <c r="H681" s="450">
        <v>4.165</v>
      </c>
      <c r="I681" s="97" t="s">
        <v>3157</v>
      </c>
      <c r="J681" s="97" t="s">
        <v>3195</v>
      </c>
      <c r="K681" s="442"/>
      <c r="L681" s="463">
        <v>529.74</v>
      </c>
      <c r="M681" s="460" t="s">
        <v>3926</v>
      </c>
    </row>
    <row r="682" spans="1:13" ht="114.75" x14ac:dyDescent="0.2">
      <c r="A682" s="464">
        <v>673</v>
      </c>
      <c r="B682" s="441" t="s">
        <v>3154</v>
      </c>
      <c r="C682" s="429" t="s">
        <v>3155</v>
      </c>
      <c r="D682" s="97" t="s">
        <v>3650</v>
      </c>
      <c r="E682" s="97">
        <v>204873388</v>
      </c>
      <c r="F682" s="97" t="s">
        <v>3157</v>
      </c>
      <c r="G682" s="450" t="s">
        <v>3709</v>
      </c>
      <c r="H682" s="450">
        <v>4.165</v>
      </c>
      <c r="I682" s="97" t="s">
        <v>3157</v>
      </c>
      <c r="J682" s="97" t="s">
        <v>3195</v>
      </c>
      <c r="K682" s="442"/>
      <c r="L682" s="463">
        <v>529.74</v>
      </c>
      <c r="M682" s="460" t="s">
        <v>3927</v>
      </c>
    </row>
    <row r="683" spans="1:13" ht="127.5" x14ac:dyDescent="0.2">
      <c r="A683" s="464">
        <v>674</v>
      </c>
      <c r="B683" s="441" t="s">
        <v>3154</v>
      </c>
      <c r="C683" s="429" t="s">
        <v>3155</v>
      </c>
      <c r="D683" s="97" t="s">
        <v>3650</v>
      </c>
      <c r="E683" s="97">
        <v>204873388</v>
      </c>
      <c r="F683" s="97" t="s">
        <v>3157</v>
      </c>
      <c r="G683" s="450" t="s">
        <v>3709</v>
      </c>
      <c r="H683" s="450">
        <v>4.165</v>
      </c>
      <c r="I683" s="97" t="s">
        <v>3157</v>
      </c>
      <c r="J683" s="97" t="s">
        <v>3195</v>
      </c>
      <c r="K683" s="442"/>
      <c r="L683" s="463">
        <v>529.74</v>
      </c>
      <c r="M683" s="460" t="s">
        <v>3928</v>
      </c>
    </row>
    <row r="684" spans="1:13" ht="153" x14ac:dyDescent="0.2">
      <c r="A684" s="464">
        <v>675</v>
      </c>
      <c r="B684" s="441" t="s">
        <v>3154</v>
      </c>
      <c r="C684" s="429" t="s">
        <v>3155</v>
      </c>
      <c r="D684" s="97" t="s">
        <v>3650</v>
      </c>
      <c r="E684" s="97">
        <v>204873388</v>
      </c>
      <c r="F684" s="97" t="s">
        <v>3157</v>
      </c>
      <c r="G684" s="450" t="s">
        <v>3709</v>
      </c>
      <c r="H684" s="450">
        <v>13.9346</v>
      </c>
      <c r="I684" s="97" t="s">
        <v>3157</v>
      </c>
      <c r="J684" s="97" t="s">
        <v>3195</v>
      </c>
      <c r="K684" s="442"/>
      <c r="L684" s="463">
        <v>890.43999999999994</v>
      </c>
      <c r="M684" s="460" t="s">
        <v>3929</v>
      </c>
    </row>
    <row r="685" spans="1:13" ht="89.25" x14ac:dyDescent="0.2">
      <c r="A685" s="464">
        <v>676</v>
      </c>
      <c r="B685" s="441" t="s">
        <v>3154</v>
      </c>
      <c r="C685" s="429" t="s">
        <v>3155</v>
      </c>
      <c r="D685" s="97" t="s">
        <v>3650</v>
      </c>
      <c r="E685" s="97">
        <v>204873388</v>
      </c>
      <c r="F685" s="97" t="s">
        <v>3157</v>
      </c>
      <c r="G685" s="450" t="s">
        <v>3709</v>
      </c>
      <c r="H685" s="450">
        <v>13.9346</v>
      </c>
      <c r="I685" s="97" t="s">
        <v>3157</v>
      </c>
      <c r="J685" s="97" t="s">
        <v>3195</v>
      </c>
      <c r="K685" s="442"/>
      <c r="L685" s="463">
        <v>890.43999999999994</v>
      </c>
      <c r="M685" s="460" t="s">
        <v>3930</v>
      </c>
    </row>
    <row r="686" spans="1:13" ht="89.25" x14ac:dyDescent="0.2">
      <c r="A686" s="464">
        <v>677</v>
      </c>
      <c r="B686" s="441" t="s">
        <v>3154</v>
      </c>
      <c r="C686" s="429" t="s">
        <v>3155</v>
      </c>
      <c r="D686" s="97" t="s">
        <v>3650</v>
      </c>
      <c r="E686" s="97">
        <v>204873388</v>
      </c>
      <c r="F686" s="97" t="s">
        <v>3157</v>
      </c>
      <c r="G686" s="450" t="s">
        <v>3709</v>
      </c>
      <c r="H686" s="450">
        <v>13.9346</v>
      </c>
      <c r="I686" s="97" t="s">
        <v>3157</v>
      </c>
      <c r="J686" s="97" t="s">
        <v>3195</v>
      </c>
      <c r="K686" s="442"/>
      <c r="L686" s="463">
        <v>890.43999999999994</v>
      </c>
      <c r="M686" s="460" t="s">
        <v>3931</v>
      </c>
    </row>
    <row r="687" spans="1:13" ht="102" x14ac:dyDescent="0.2">
      <c r="A687" s="464">
        <v>678</v>
      </c>
      <c r="B687" s="441" t="s">
        <v>3154</v>
      </c>
      <c r="C687" s="429" t="s">
        <v>3155</v>
      </c>
      <c r="D687" s="97" t="s">
        <v>3650</v>
      </c>
      <c r="E687" s="97">
        <v>204873388</v>
      </c>
      <c r="F687" s="97" t="s">
        <v>3157</v>
      </c>
      <c r="G687" s="450" t="s">
        <v>3709</v>
      </c>
      <c r="H687" s="450">
        <v>4.165</v>
      </c>
      <c r="I687" s="97" t="s">
        <v>3157</v>
      </c>
      <c r="J687" s="97" t="s">
        <v>3195</v>
      </c>
      <c r="K687" s="442"/>
      <c r="L687" s="463">
        <v>529.74</v>
      </c>
      <c r="M687" s="460" t="s">
        <v>3932</v>
      </c>
    </row>
    <row r="688" spans="1:13" ht="89.25" x14ac:dyDescent="0.2">
      <c r="A688" s="464">
        <v>679</v>
      </c>
      <c r="B688" s="441" t="s">
        <v>3154</v>
      </c>
      <c r="C688" s="429" t="s">
        <v>3155</v>
      </c>
      <c r="D688" s="97" t="s">
        <v>3650</v>
      </c>
      <c r="E688" s="97">
        <v>204873388</v>
      </c>
      <c r="F688" s="97" t="s">
        <v>3157</v>
      </c>
      <c r="G688" s="450" t="s">
        <v>3709</v>
      </c>
      <c r="H688" s="450">
        <v>4.165</v>
      </c>
      <c r="I688" s="97" t="s">
        <v>3157</v>
      </c>
      <c r="J688" s="97" t="s">
        <v>3195</v>
      </c>
      <c r="K688" s="442"/>
      <c r="L688" s="463">
        <v>529.74</v>
      </c>
      <c r="M688" s="460" t="s">
        <v>3933</v>
      </c>
    </row>
    <row r="689" spans="1:13" ht="89.25" x14ac:dyDescent="0.2">
      <c r="A689" s="464">
        <v>680</v>
      </c>
      <c r="B689" s="441" t="s">
        <v>3154</v>
      </c>
      <c r="C689" s="429" t="s">
        <v>3155</v>
      </c>
      <c r="D689" s="97" t="s">
        <v>3650</v>
      </c>
      <c r="E689" s="97">
        <v>204873388</v>
      </c>
      <c r="F689" s="97" t="s">
        <v>3157</v>
      </c>
      <c r="G689" s="450" t="s">
        <v>3709</v>
      </c>
      <c r="H689" s="450">
        <v>4.165</v>
      </c>
      <c r="I689" s="97" t="s">
        <v>3157</v>
      </c>
      <c r="J689" s="97" t="s">
        <v>3195</v>
      </c>
      <c r="K689" s="442"/>
      <c r="L689" s="463">
        <v>529.74</v>
      </c>
      <c r="M689" s="460" t="s">
        <v>3934</v>
      </c>
    </row>
    <row r="690" spans="1:13" ht="102" x14ac:dyDescent="0.2">
      <c r="A690" s="464">
        <v>681</v>
      </c>
      <c r="B690" s="441" t="s">
        <v>3154</v>
      </c>
      <c r="C690" s="429" t="s">
        <v>3155</v>
      </c>
      <c r="D690" s="97" t="s">
        <v>3650</v>
      </c>
      <c r="E690" s="97">
        <v>204873388</v>
      </c>
      <c r="F690" s="97" t="s">
        <v>3157</v>
      </c>
      <c r="G690" s="450" t="s">
        <v>3709</v>
      </c>
      <c r="H690" s="450">
        <v>4.165</v>
      </c>
      <c r="I690" s="97" t="s">
        <v>3157</v>
      </c>
      <c r="J690" s="97" t="s">
        <v>3195</v>
      </c>
      <c r="K690" s="442"/>
      <c r="L690" s="463">
        <v>529.74</v>
      </c>
      <c r="M690" s="460" t="s">
        <v>3935</v>
      </c>
    </row>
    <row r="691" spans="1:13" ht="89.25" x14ac:dyDescent="0.2">
      <c r="A691" s="464">
        <v>682</v>
      </c>
      <c r="B691" s="441" t="s">
        <v>3154</v>
      </c>
      <c r="C691" s="429" t="s">
        <v>3155</v>
      </c>
      <c r="D691" s="97" t="s">
        <v>3650</v>
      </c>
      <c r="E691" s="97">
        <v>204873388</v>
      </c>
      <c r="F691" s="97" t="s">
        <v>3157</v>
      </c>
      <c r="G691" s="450" t="s">
        <v>3709</v>
      </c>
      <c r="H691" s="450">
        <v>4.165</v>
      </c>
      <c r="I691" s="97" t="s">
        <v>3157</v>
      </c>
      <c r="J691" s="97" t="s">
        <v>3195</v>
      </c>
      <c r="K691" s="442"/>
      <c r="L691" s="463">
        <v>529.74</v>
      </c>
      <c r="M691" s="460" t="s">
        <v>3936</v>
      </c>
    </row>
    <row r="692" spans="1:13" ht="140.25" x14ac:dyDescent="0.2">
      <c r="A692" s="464">
        <v>683</v>
      </c>
      <c r="B692" s="441" t="s">
        <v>3154</v>
      </c>
      <c r="C692" s="429" t="s">
        <v>3155</v>
      </c>
      <c r="D692" s="97" t="s">
        <v>3650</v>
      </c>
      <c r="E692" s="97">
        <v>204873388</v>
      </c>
      <c r="F692" s="97" t="s">
        <v>3157</v>
      </c>
      <c r="G692" s="450" t="s">
        <v>3709</v>
      </c>
      <c r="H692" s="450">
        <v>13.9346</v>
      </c>
      <c r="I692" s="97" t="s">
        <v>3157</v>
      </c>
      <c r="J692" s="97" t="s">
        <v>3195</v>
      </c>
      <c r="K692" s="442"/>
      <c r="L692" s="463">
        <v>890.43999999999994</v>
      </c>
      <c r="M692" s="460" t="s">
        <v>3937</v>
      </c>
    </row>
    <row r="693" spans="1:13" ht="114.75" x14ac:dyDescent="0.2">
      <c r="A693" s="464">
        <v>684</v>
      </c>
      <c r="B693" s="441" t="s">
        <v>3154</v>
      </c>
      <c r="C693" s="429" t="s">
        <v>3155</v>
      </c>
      <c r="D693" s="97" t="s">
        <v>3650</v>
      </c>
      <c r="E693" s="97">
        <v>204873388</v>
      </c>
      <c r="F693" s="97" t="s">
        <v>3157</v>
      </c>
      <c r="G693" s="450" t="s">
        <v>3709</v>
      </c>
      <c r="H693" s="450">
        <v>13.9346</v>
      </c>
      <c r="I693" s="97" t="s">
        <v>3157</v>
      </c>
      <c r="J693" s="97" t="s">
        <v>3195</v>
      </c>
      <c r="K693" s="442"/>
      <c r="L693" s="463">
        <v>890.43999999999994</v>
      </c>
      <c r="M693" s="460" t="s">
        <v>3938</v>
      </c>
    </row>
    <row r="694" spans="1:13" ht="114.75" x14ac:dyDescent="0.2">
      <c r="A694" s="464">
        <v>685</v>
      </c>
      <c r="B694" s="441" t="s">
        <v>3154</v>
      </c>
      <c r="C694" s="429" t="s">
        <v>3155</v>
      </c>
      <c r="D694" s="97" t="s">
        <v>3650</v>
      </c>
      <c r="E694" s="97">
        <v>204873388</v>
      </c>
      <c r="F694" s="97" t="s">
        <v>3157</v>
      </c>
      <c r="G694" s="450" t="s">
        <v>3709</v>
      </c>
      <c r="H694" s="450">
        <v>13.9346</v>
      </c>
      <c r="I694" s="97" t="s">
        <v>3157</v>
      </c>
      <c r="J694" s="97" t="s">
        <v>3195</v>
      </c>
      <c r="K694" s="442"/>
      <c r="L694" s="463">
        <v>890.43999999999994</v>
      </c>
      <c r="M694" s="460" t="s">
        <v>3939</v>
      </c>
    </row>
    <row r="695" spans="1:13" ht="127.5" x14ac:dyDescent="0.2">
      <c r="A695" s="464">
        <v>686</v>
      </c>
      <c r="B695" s="441" t="s">
        <v>3154</v>
      </c>
      <c r="C695" s="429" t="s">
        <v>3155</v>
      </c>
      <c r="D695" s="97" t="s">
        <v>3650</v>
      </c>
      <c r="E695" s="97">
        <v>204873388</v>
      </c>
      <c r="F695" s="97" t="s">
        <v>3157</v>
      </c>
      <c r="G695" s="450" t="s">
        <v>3709</v>
      </c>
      <c r="H695" s="450">
        <v>13.9346</v>
      </c>
      <c r="I695" s="97" t="s">
        <v>3157</v>
      </c>
      <c r="J695" s="97" t="s">
        <v>3195</v>
      </c>
      <c r="K695" s="442"/>
      <c r="L695" s="463">
        <v>890.43999999999994</v>
      </c>
      <c r="M695" s="460" t="s">
        <v>3940</v>
      </c>
    </row>
    <row r="696" spans="1:13" ht="127.5" x14ac:dyDescent="0.2">
      <c r="A696" s="464">
        <v>687</v>
      </c>
      <c r="B696" s="441" t="s">
        <v>3154</v>
      </c>
      <c r="C696" s="429" t="s">
        <v>3155</v>
      </c>
      <c r="D696" s="97" t="s">
        <v>3650</v>
      </c>
      <c r="E696" s="97">
        <v>204873388</v>
      </c>
      <c r="F696" s="97" t="s">
        <v>3157</v>
      </c>
      <c r="G696" s="450" t="s">
        <v>3709</v>
      </c>
      <c r="H696" s="450">
        <v>23.704199999999997</v>
      </c>
      <c r="I696" s="97" t="s">
        <v>3157</v>
      </c>
      <c r="J696" s="97" t="s">
        <v>3195</v>
      </c>
      <c r="K696" s="442"/>
      <c r="L696" s="463">
        <v>1669.7</v>
      </c>
      <c r="M696" s="460" t="s">
        <v>3941</v>
      </c>
    </row>
    <row r="697" spans="1:13" ht="102" x14ac:dyDescent="0.2">
      <c r="A697" s="464">
        <v>688</v>
      </c>
      <c r="B697" s="441" t="s">
        <v>3154</v>
      </c>
      <c r="C697" s="429" t="s">
        <v>3155</v>
      </c>
      <c r="D697" s="97" t="s">
        <v>3650</v>
      </c>
      <c r="E697" s="97">
        <v>204873388</v>
      </c>
      <c r="F697" s="97" t="s">
        <v>3157</v>
      </c>
      <c r="G697" s="450" t="s">
        <v>3709</v>
      </c>
      <c r="H697" s="450">
        <v>13.9346</v>
      </c>
      <c r="I697" s="97" t="s">
        <v>3157</v>
      </c>
      <c r="J697" s="97" t="s">
        <v>3195</v>
      </c>
      <c r="K697" s="442"/>
      <c r="L697" s="463">
        <v>890.43999999999994</v>
      </c>
      <c r="M697" s="460" t="s">
        <v>3942</v>
      </c>
    </row>
    <row r="698" spans="1:13" ht="114.75" x14ac:dyDescent="0.2">
      <c r="A698" s="464">
        <v>689</v>
      </c>
      <c r="B698" s="441" t="s">
        <v>3154</v>
      </c>
      <c r="C698" s="429" t="s">
        <v>3155</v>
      </c>
      <c r="D698" s="97" t="s">
        <v>3650</v>
      </c>
      <c r="E698" s="97">
        <v>204873388</v>
      </c>
      <c r="F698" s="97" t="s">
        <v>3157</v>
      </c>
      <c r="G698" s="450" t="s">
        <v>3709</v>
      </c>
      <c r="H698" s="450">
        <v>13.9346</v>
      </c>
      <c r="I698" s="97" t="s">
        <v>3157</v>
      </c>
      <c r="J698" s="97" t="s">
        <v>3195</v>
      </c>
      <c r="K698" s="442"/>
      <c r="L698" s="463">
        <v>890.43999999999994</v>
      </c>
      <c r="M698" s="460" t="s">
        <v>3943</v>
      </c>
    </row>
    <row r="699" spans="1:13" ht="76.5" x14ac:dyDescent="0.2">
      <c r="A699" s="464">
        <v>690</v>
      </c>
      <c r="B699" s="441" t="s">
        <v>3154</v>
      </c>
      <c r="C699" s="429" t="s">
        <v>3155</v>
      </c>
      <c r="D699" s="97" t="s">
        <v>3650</v>
      </c>
      <c r="E699" s="97">
        <v>204873388</v>
      </c>
      <c r="F699" s="97" t="s">
        <v>3157</v>
      </c>
      <c r="G699" s="450" t="s">
        <v>3709</v>
      </c>
      <c r="H699" s="450">
        <v>23.704199999999997</v>
      </c>
      <c r="I699" s="97" t="s">
        <v>3157</v>
      </c>
      <c r="J699" s="97" t="s">
        <v>3195</v>
      </c>
      <c r="K699" s="442"/>
      <c r="L699" s="463">
        <v>1669.7</v>
      </c>
      <c r="M699" s="460" t="s">
        <v>3944</v>
      </c>
    </row>
    <row r="700" spans="1:13" ht="76.5" x14ac:dyDescent="0.2">
      <c r="A700" s="464">
        <v>691</v>
      </c>
      <c r="B700" s="441" t="s">
        <v>3154</v>
      </c>
      <c r="C700" s="429" t="s">
        <v>3155</v>
      </c>
      <c r="D700" s="97" t="s">
        <v>3650</v>
      </c>
      <c r="E700" s="97">
        <v>204873388</v>
      </c>
      <c r="F700" s="97" t="s">
        <v>3157</v>
      </c>
      <c r="G700" s="450" t="s">
        <v>3709</v>
      </c>
      <c r="H700" s="450">
        <v>23.704199999999997</v>
      </c>
      <c r="I700" s="97" t="s">
        <v>3157</v>
      </c>
      <c r="J700" s="97" t="s">
        <v>3195</v>
      </c>
      <c r="K700" s="442"/>
      <c r="L700" s="463">
        <v>1669.7</v>
      </c>
      <c r="M700" s="460" t="s">
        <v>3945</v>
      </c>
    </row>
    <row r="701" spans="1:13" ht="76.5" x14ac:dyDescent="0.2">
      <c r="A701" s="464">
        <v>692</v>
      </c>
      <c r="B701" s="441" t="s">
        <v>3154</v>
      </c>
      <c r="C701" s="429" t="s">
        <v>3155</v>
      </c>
      <c r="D701" s="97" t="s">
        <v>3650</v>
      </c>
      <c r="E701" s="97">
        <v>204873388</v>
      </c>
      <c r="F701" s="97" t="s">
        <v>3157</v>
      </c>
      <c r="G701" s="450" t="s">
        <v>3709</v>
      </c>
      <c r="H701" s="450">
        <v>23.704199999999997</v>
      </c>
      <c r="I701" s="97" t="s">
        <v>3157</v>
      </c>
      <c r="J701" s="97" t="s">
        <v>3195</v>
      </c>
      <c r="K701" s="442"/>
      <c r="L701" s="463">
        <v>1669.7</v>
      </c>
      <c r="M701" s="460" t="s">
        <v>3946</v>
      </c>
    </row>
    <row r="702" spans="1:13" ht="102" x14ac:dyDescent="0.2">
      <c r="A702" s="464">
        <v>693</v>
      </c>
      <c r="B702" s="441" t="s">
        <v>3154</v>
      </c>
      <c r="C702" s="429" t="s">
        <v>3155</v>
      </c>
      <c r="D702" s="97" t="s">
        <v>3650</v>
      </c>
      <c r="E702" s="97">
        <v>204873388</v>
      </c>
      <c r="F702" s="97" t="s">
        <v>3157</v>
      </c>
      <c r="G702" s="450" t="s">
        <v>3709</v>
      </c>
      <c r="H702" s="450">
        <v>13.9346</v>
      </c>
      <c r="I702" s="97" t="s">
        <v>3157</v>
      </c>
      <c r="J702" s="97" t="s">
        <v>3195</v>
      </c>
      <c r="K702" s="442"/>
      <c r="L702" s="463">
        <v>890.43999999999994</v>
      </c>
      <c r="M702" s="460" t="s">
        <v>3947</v>
      </c>
    </row>
    <row r="703" spans="1:13" ht="76.5" x14ac:dyDescent="0.2">
      <c r="A703" s="464">
        <v>694</v>
      </c>
      <c r="B703" s="441" t="s">
        <v>3154</v>
      </c>
      <c r="C703" s="429" t="s">
        <v>3155</v>
      </c>
      <c r="D703" s="97" t="s">
        <v>3650</v>
      </c>
      <c r="E703" s="97">
        <v>204873388</v>
      </c>
      <c r="F703" s="97" t="s">
        <v>3157</v>
      </c>
      <c r="G703" s="450" t="s">
        <v>3709</v>
      </c>
      <c r="H703" s="450">
        <v>23.704199999999997</v>
      </c>
      <c r="I703" s="97" t="s">
        <v>3157</v>
      </c>
      <c r="J703" s="97" t="s">
        <v>3195</v>
      </c>
      <c r="K703" s="442"/>
      <c r="L703" s="463">
        <v>1669.7</v>
      </c>
      <c r="M703" s="460" t="s">
        <v>3948</v>
      </c>
    </row>
    <row r="704" spans="1:13" ht="114.75" x14ac:dyDescent="0.2">
      <c r="A704" s="464">
        <v>695</v>
      </c>
      <c r="B704" s="441" t="s">
        <v>3154</v>
      </c>
      <c r="C704" s="429" t="s">
        <v>3155</v>
      </c>
      <c r="D704" s="97" t="s">
        <v>3650</v>
      </c>
      <c r="E704" s="97">
        <v>204873388</v>
      </c>
      <c r="F704" s="97" t="s">
        <v>3157</v>
      </c>
      <c r="G704" s="450" t="s">
        <v>3709</v>
      </c>
      <c r="H704" s="450">
        <v>13.9346</v>
      </c>
      <c r="I704" s="97" t="s">
        <v>3157</v>
      </c>
      <c r="J704" s="97" t="s">
        <v>3195</v>
      </c>
      <c r="K704" s="442"/>
      <c r="L704" s="463">
        <v>890.43999999999994</v>
      </c>
      <c r="M704" s="460" t="s">
        <v>3949</v>
      </c>
    </row>
    <row r="705" spans="1:13" ht="114.75" x14ac:dyDescent="0.2">
      <c r="A705" s="464">
        <v>696</v>
      </c>
      <c r="B705" s="441" t="s">
        <v>3154</v>
      </c>
      <c r="C705" s="429" t="s">
        <v>3155</v>
      </c>
      <c r="D705" s="97" t="s">
        <v>3650</v>
      </c>
      <c r="E705" s="97">
        <v>204873388</v>
      </c>
      <c r="F705" s="97" t="s">
        <v>3157</v>
      </c>
      <c r="G705" s="450" t="s">
        <v>3709</v>
      </c>
      <c r="H705" s="450">
        <v>18.099599999999999</v>
      </c>
      <c r="I705" s="97" t="s">
        <v>3157</v>
      </c>
      <c r="J705" s="97" t="s">
        <v>3195</v>
      </c>
      <c r="K705" s="442"/>
      <c r="L705" s="463">
        <v>890.43999999999994</v>
      </c>
      <c r="M705" s="460" t="s">
        <v>3950</v>
      </c>
    </row>
    <row r="706" spans="1:13" ht="76.5" x14ac:dyDescent="0.2">
      <c r="A706" s="464">
        <v>697</v>
      </c>
      <c r="B706" s="441" t="s">
        <v>3154</v>
      </c>
      <c r="C706" s="429" t="s">
        <v>3155</v>
      </c>
      <c r="D706" s="97" t="s">
        <v>3650</v>
      </c>
      <c r="E706" s="97">
        <v>204873388</v>
      </c>
      <c r="F706" s="97" t="s">
        <v>3157</v>
      </c>
      <c r="G706" s="450" t="s">
        <v>3709</v>
      </c>
      <c r="H706" s="450">
        <v>18.099599999999999</v>
      </c>
      <c r="I706" s="97" t="s">
        <v>3157</v>
      </c>
      <c r="J706" s="97" t="s">
        <v>3195</v>
      </c>
      <c r="K706" s="442"/>
      <c r="L706" s="463">
        <v>890.43999999999994</v>
      </c>
      <c r="M706" s="460" t="s">
        <v>3951</v>
      </c>
    </row>
    <row r="707" spans="1:13" ht="76.5" x14ac:dyDescent="0.2">
      <c r="A707" s="464">
        <v>698</v>
      </c>
      <c r="B707" s="441" t="s">
        <v>3154</v>
      </c>
      <c r="C707" s="429" t="s">
        <v>3155</v>
      </c>
      <c r="D707" s="97" t="s">
        <v>3650</v>
      </c>
      <c r="E707" s="97">
        <v>204873388</v>
      </c>
      <c r="F707" s="97" t="s">
        <v>3157</v>
      </c>
      <c r="G707" s="450" t="s">
        <v>3709</v>
      </c>
      <c r="H707" s="450">
        <v>23.704199999999997</v>
      </c>
      <c r="I707" s="97" t="s">
        <v>3157</v>
      </c>
      <c r="J707" s="97" t="s">
        <v>3195</v>
      </c>
      <c r="K707" s="442"/>
      <c r="L707" s="463">
        <v>1669.7</v>
      </c>
      <c r="M707" s="460" t="s">
        <v>3952</v>
      </c>
    </row>
    <row r="708" spans="1:13" ht="127.5" x14ac:dyDescent="0.2">
      <c r="A708" s="464">
        <v>699</v>
      </c>
      <c r="B708" s="441" t="s">
        <v>3154</v>
      </c>
      <c r="C708" s="429" t="s">
        <v>3155</v>
      </c>
      <c r="D708" s="97" t="s">
        <v>3650</v>
      </c>
      <c r="E708" s="97">
        <v>204873388</v>
      </c>
      <c r="F708" s="97" t="s">
        <v>3157</v>
      </c>
      <c r="G708" s="450" t="s">
        <v>3709</v>
      </c>
      <c r="H708" s="450">
        <v>18.099599999999999</v>
      </c>
      <c r="I708" s="97" t="s">
        <v>3157</v>
      </c>
      <c r="J708" s="97" t="s">
        <v>3195</v>
      </c>
      <c r="K708" s="442"/>
      <c r="L708" s="463">
        <v>890.43999999999994</v>
      </c>
      <c r="M708" s="460" t="s">
        <v>3953</v>
      </c>
    </row>
    <row r="709" spans="1:13" ht="89.25" x14ac:dyDescent="0.2">
      <c r="A709" s="464">
        <v>700</v>
      </c>
      <c r="B709" s="441" t="s">
        <v>3154</v>
      </c>
      <c r="C709" s="429" t="s">
        <v>3155</v>
      </c>
      <c r="D709" s="97" t="s">
        <v>3650</v>
      </c>
      <c r="E709" s="97">
        <v>204873388</v>
      </c>
      <c r="F709" s="97" t="s">
        <v>3157</v>
      </c>
      <c r="G709" s="450" t="s">
        <v>3709</v>
      </c>
      <c r="H709" s="450">
        <v>23.704199999999997</v>
      </c>
      <c r="I709" s="97" t="s">
        <v>3157</v>
      </c>
      <c r="J709" s="97" t="s">
        <v>3195</v>
      </c>
      <c r="K709" s="442"/>
      <c r="L709" s="463">
        <v>1669.7</v>
      </c>
      <c r="M709" s="460" t="s">
        <v>3954</v>
      </c>
    </row>
    <row r="710" spans="1:13" ht="76.5" x14ac:dyDescent="0.2">
      <c r="A710" s="464">
        <v>701</v>
      </c>
      <c r="B710" s="441" t="s">
        <v>3154</v>
      </c>
      <c r="C710" s="429" t="s">
        <v>3155</v>
      </c>
      <c r="D710" s="97" t="s">
        <v>3650</v>
      </c>
      <c r="E710" s="97">
        <v>204873388</v>
      </c>
      <c r="F710" s="97" t="s">
        <v>3157</v>
      </c>
      <c r="G710" s="450" t="s">
        <v>3709</v>
      </c>
      <c r="H710" s="450">
        <v>23.704199999999997</v>
      </c>
      <c r="I710" s="97" t="s">
        <v>3157</v>
      </c>
      <c r="J710" s="97" t="s">
        <v>3195</v>
      </c>
      <c r="K710" s="442"/>
      <c r="L710" s="463">
        <v>1669.7</v>
      </c>
      <c r="M710" s="460" t="s">
        <v>3955</v>
      </c>
    </row>
    <row r="711" spans="1:13" ht="102" x14ac:dyDescent="0.2">
      <c r="A711" s="464">
        <v>702</v>
      </c>
      <c r="B711" s="441" t="s">
        <v>3154</v>
      </c>
      <c r="C711" s="429" t="s">
        <v>3155</v>
      </c>
      <c r="D711" s="97" t="s">
        <v>3650</v>
      </c>
      <c r="E711" s="97">
        <v>204873388</v>
      </c>
      <c r="F711" s="97" t="s">
        <v>3157</v>
      </c>
      <c r="G711" s="450" t="s">
        <v>3709</v>
      </c>
      <c r="H711" s="450">
        <v>13.9346</v>
      </c>
      <c r="I711" s="97" t="s">
        <v>3157</v>
      </c>
      <c r="J711" s="97" t="s">
        <v>3195</v>
      </c>
      <c r="K711" s="442"/>
      <c r="L711" s="463">
        <v>890.43999999999994</v>
      </c>
      <c r="M711" s="460" t="s">
        <v>3956</v>
      </c>
    </row>
    <row r="712" spans="1:13" ht="102" x14ac:dyDescent="0.2">
      <c r="A712" s="464">
        <v>703</v>
      </c>
      <c r="B712" s="441" t="s">
        <v>3154</v>
      </c>
      <c r="C712" s="429" t="s">
        <v>3155</v>
      </c>
      <c r="D712" s="97" t="s">
        <v>3650</v>
      </c>
      <c r="E712" s="97">
        <v>204873388</v>
      </c>
      <c r="F712" s="97" t="s">
        <v>3157</v>
      </c>
      <c r="G712" s="450" t="s">
        <v>3709</v>
      </c>
      <c r="H712" s="450">
        <v>23.704199999999997</v>
      </c>
      <c r="I712" s="97" t="s">
        <v>3157</v>
      </c>
      <c r="J712" s="97" t="s">
        <v>3195</v>
      </c>
      <c r="K712" s="442"/>
      <c r="L712" s="463">
        <v>1669.7</v>
      </c>
      <c r="M712" s="460" t="s">
        <v>3957</v>
      </c>
    </row>
    <row r="713" spans="1:13" ht="76.5" x14ac:dyDescent="0.2">
      <c r="A713" s="464">
        <v>704</v>
      </c>
      <c r="B713" s="441" t="s">
        <v>3154</v>
      </c>
      <c r="C713" s="429" t="s">
        <v>3155</v>
      </c>
      <c r="D713" s="97" t="s">
        <v>3650</v>
      </c>
      <c r="E713" s="97">
        <v>204873388</v>
      </c>
      <c r="F713" s="97" t="s">
        <v>3157</v>
      </c>
      <c r="G713" s="450" t="s">
        <v>3709</v>
      </c>
      <c r="H713" s="450">
        <v>23.704199999999997</v>
      </c>
      <c r="I713" s="97" t="s">
        <v>3157</v>
      </c>
      <c r="J713" s="97" t="s">
        <v>3195</v>
      </c>
      <c r="K713" s="442"/>
      <c r="L713" s="463">
        <v>1669.7</v>
      </c>
      <c r="M713" s="460" t="s">
        <v>3958</v>
      </c>
    </row>
    <row r="714" spans="1:13" ht="76.5" x14ac:dyDescent="0.2">
      <c r="A714" s="464">
        <v>705</v>
      </c>
      <c r="B714" s="441" t="s">
        <v>3154</v>
      </c>
      <c r="C714" s="429" t="s">
        <v>3155</v>
      </c>
      <c r="D714" s="97" t="s">
        <v>3650</v>
      </c>
      <c r="E714" s="97">
        <v>204873388</v>
      </c>
      <c r="F714" s="97" t="s">
        <v>3157</v>
      </c>
      <c r="G714" s="450" t="s">
        <v>3709</v>
      </c>
      <c r="H714" s="450">
        <v>23.704199999999997</v>
      </c>
      <c r="I714" s="97" t="s">
        <v>3157</v>
      </c>
      <c r="J714" s="97" t="s">
        <v>3195</v>
      </c>
      <c r="K714" s="442"/>
      <c r="L714" s="463">
        <v>1669.7</v>
      </c>
      <c r="M714" s="460" t="s">
        <v>3959</v>
      </c>
    </row>
    <row r="715" spans="1:13" ht="89.25" x14ac:dyDescent="0.2">
      <c r="A715" s="464">
        <v>706</v>
      </c>
      <c r="B715" s="441" t="s">
        <v>3154</v>
      </c>
      <c r="C715" s="429" t="s">
        <v>3155</v>
      </c>
      <c r="D715" s="97" t="s">
        <v>3650</v>
      </c>
      <c r="E715" s="97">
        <v>204873388</v>
      </c>
      <c r="F715" s="97" t="s">
        <v>3157</v>
      </c>
      <c r="G715" s="450" t="s">
        <v>3709</v>
      </c>
      <c r="H715" s="450">
        <v>23.704199999999997</v>
      </c>
      <c r="I715" s="97" t="s">
        <v>3157</v>
      </c>
      <c r="J715" s="97" t="s">
        <v>3195</v>
      </c>
      <c r="K715" s="442"/>
      <c r="L715" s="463">
        <v>1669.7</v>
      </c>
      <c r="M715" s="460" t="s">
        <v>3960</v>
      </c>
    </row>
    <row r="716" spans="1:13" ht="89.25" x14ac:dyDescent="0.2">
      <c r="A716" s="464">
        <v>707</v>
      </c>
      <c r="B716" s="441" t="s">
        <v>3154</v>
      </c>
      <c r="C716" s="429" t="s">
        <v>3155</v>
      </c>
      <c r="D716" s="97" t="s">
        <v>3650</v>
      </c>
      <c r="E716" s="97">
        <v>204873388</v>
      </c>
      <c r="F716" s="97" t="s">
        <v>3157</v>
      </c>
      <c r="G716" s="450" t="s">
        <v>3709</v>
      </c>
      <c r="H716" s="450">
        <v>23.704199999999997</v>
      </c>
      <c r="I716" s="97" t="s">
        <v>3157</v>
      </c>
      <c r="J716" s="97" t="s">
        <v>3195</v>
      </c>
      <c r="K716" s="442"/>
      <c r="L716" s="463">
        <v>1669.7</v>
      </c>
      <c r="M716" s="460" t="s">
        <v>3961</v>
      </c>
    </row>
    <row r="717" spans="1:13" ht="76.5" x14ac:dyDescent="0.2">
      <c r="A717" s="464">
        <v>708</v>
      </c>
      <c r="B717" s="441" t="s">
        <v>3154</v>
      </c>
      <c r="C717" s="429" t="s">
        <v>3155</v>
      </c>
      <c r="D717" s="97" t="s">
        <v>3650</v>
      </c>
      <c r="E717" s="97">
        <v>204873388</v>
      </c>
      <c r="F717" s="97" t="s">
        <v>3157</v>
      </c>
      <c r="G717" s="450" t="s">
        <v>3709</v>
      </c>
      <c r="H717" s="450">
        <v>13.9346</v>
      </c>
      <c r="I717" s="97" t="s">
        <v>3157</v>
      </c>
      <c r="J717" s="97" t="s">
        <v>3195</v>
      </c>
      <c r="K717" s="442"/>
      <c r="L717" s="463">
        <v>890.43999999999994</v>
      </c>
      <c r="M717" s="460" t="s">
        <v>3962</v>
      </c>
    </row>
    <row r="718" spans="1:13" ht="76.5" x14ac:dyDescent="0.2">
      <c r="A718" s="464">
        <v>709</v>
      </c>
      <c r="B718" s="441" t="s">
        <v>3154</v>
      </c>
      <c r="C718" s="429" t="s">
        <v>3155</v>
      </c>
      <c r="D718" s="97" t="s">
        <v>3650</v>
      </c>
      <c r="E718" s="97">
        <v>204873388</v>
      </c>
      <c r="F718" s="97" t="s">
        <v>3157</v>
      </c>
      <c r="G718" s="450" t="s">
        <v>3709</v>
      </c>
      <c r="H718" s="450">
        <v>23.704199999999997</v>
      </c>
      <c r="I718" s="97" t="s">
        <v>3157</v>
      </c>
      <c r="J718" s="97" t="s">
        <v>3195</v>
      </c>
      <c r="K718" s="442"/>
      <c r="L718" s="463">
        <v>1669.7</v>
      </c>
      <c r="M718" s="460" t="s">
        <v>3963</v>
      </c>
    </row>
    <row r="719" spans="1:13" ht="76.5" x14ac:dyDescent="0.2">
      <c r="A719" s="464">
        <v>710</v>
      </c>
      <c r="B719" s="441" t="s">
        <v>3154</v>
      </c>
      <c r="C719" s="429" t="s">
        <v>3155</v>
      </c>
      <c r="D719" s="97" t="s">
        <v>3650</v>
      </c>
      <c r="E719" s="97">
        <v>204873388</v>
      </c>
      <c r="F719" s="97" t="s">
        <v>3157</v>
      </c>
      <c r="G719" s="450" t="s">
        <v>3709</v>
      </c>
      <c r="H719" s="450">
        <v>23.704199999999997</v>
      </c>
      <c r="I719" s="97" t="s">
        <v>3157</v>
      </c>
      <c r="J719" s="97" t="s">
        <v>3195</v>
      </c>
      <c r="K719" s="442"/>
      <c r="L719" s="463">
        <v>1669.7</v>
      </c>
      <c r="M719" s="460" t="s">
        <v>3964</v>
      </c>
    </row>
    <row r="720" spans="1:13" ht="76.5" x14ac:dyDescent="0.2">
      <c r="A720" s="464">
        <v>711</v>
      </c>
      <c r="B720" s="441" t="s">
        <v>3154</v>
      </c>
      <c r="C720" s="429" t="s">
        <v>3155</v>
      </c>
      <c r="D720" s="97" t="s">
        <v>3650</v>
      </c>
      <c r="E720" s="97">
        <v>204873388</v>
      </c>
      <c r="F720" s="97" t="s">
        <v>3157</v>
      </c>
      <c r="G720" s="450" t="s">
        <v>3709</v>
      </c>
      <c r="H720" s="450">
        <v>13.9346</v>
      </c>
      <c r="I720" s="97" t="s">
        <v>3157</v>
      </c>
      <c r="J720" s="97" t="s">
        <v>3195</v>
      </c>
      <c r="K720" s="442"/>
      <c r="L720" s="463">
        <v>890.43999999999994</v>
      </c>
      <c r="M720" s="460" t="s">
        <v>3965</v>
      </c>
    </row>
    <row r="721" spans="1:13" ht="76.5" x14ac:dyDescent="0.2">
      <c r="A721" s="464">
        <v>712</v>
      </c>
      <c r="B721" s="441" t="s">
        <v>3154</v>
      </c>
      <c r="C721" s="429" t="s">
        <v>3155</v>
      </c>
      <c r="D721" s="97" t="s">
        <v>3650</v>
      </c>
      <c r="E721" s="97">
        <v>204873388</v>
      </c>
      <c r="F721" s="97" t="s">
        <v>3157</v>
      </c>
      <c r="G721" s="450" t="s">
        <v>3709</v>
      </c>
      <c r="H721" s="450">
        <v>23.704199999999997</v>
      </c>
      <c r="I721" s="97" t="s">
        <v>3157</v>
      </c>
      <c r="J721" s="97" t="s">
        <v>3195</v>
      </c>
      <c r="K721" s="442"/>
      <c r="L721" s="463">
        <v>1669.7</v>
      </c>
      <c r="M721" s="460" t="s">
        <v>3966</v>
      </c>
    </row>
    <row r="722" spans="1:13" ht="89.25" x14ac:dyDescent="0.2">
      <c r="A722" s="464">
        <v>713</v>
      </c>
      <c r="B722" s="441" t="s">
        <v>3154</v>
      </c>
      <c r="C722" s="429" t="s">
        <v>3155</v>
      </c>
      <c r="D722" s="97" t="s">
        <v>3650</v>
      </c>
      <c r="E722" s="97">
        <v>204873388</v>
      </c>
      <c r="F722" s="97" t="s">
        <v>3157</v>
      </c>
      <c r="G722" s="450" t="s">
        <v>3709</v>
      </c>
      <c r="H722" s="450">
        <v>23.704199999999997</v>
      </c>
      <c r="I722" s="97" t="s">
        <v>3157</v>
      </c>
      <c r="J722" s="97" t="s">
        <v>3195</v>
      </c>
      <c r="K722" s="442"/>
      <c r="L722" s="463">
        <v>1669.7</v>
      </c>
      <c r="M722" s="460" t="s">
        <v>3967</v>
      </c>
    </row>
    <row r="723" spans="1:13" ht="76.5" x14ac:dyDescent="0.2">
      <c r="A723" s="464">
        <v>714</v>
      </c>
      <c r="B723" s="441" t="s">
        <v>3154</v>
      </c>
      <c r="C723" s="429" t="s">
        <v>3155</v>
      </c>
      <c r="D723" s="97" t="s">
        <v>3650</v>
      </c>
      <c r="E723" s="97">
        <v>204873388</v>
      </c>
      <c r="F723" s="97" t="s">
        <v>3157</v>
      </c>
      <c r="G723" s="450" t="s">
        <v>3709</v>
      </c>
      <c r="H723" s="450">
        <v>13.9346</v>
      </c>
      <c r="I723" s="97" t="s">
        <v>3157</v>
      </c>
      <c r="J723" s="97" t="s">
        <v>3195</v>
      </c>
      <c r="K723" s="442"/>
      <c r="L723" s="463">
        <v>890.43999999999994</v>
      </c>
      <c r="M723" s="460" t="s">
        <v>3968</v>
      </c>
    </row>
    <row r="724" spans="1:13" ht="89.25" x14ac:dyDescent="0.2">
      <c r="A724" s="464">
        <v>715</v>
      </c>
      <c r="B724" s="441" t="s">
        <v>3154</v>
      </c>
      <c r="C724" s="429" t="s">
        <v>3155</v>
      </c>
      <c r="D724" s="97" t="s">
        <v>3650</v>
      </c>
      <c r="E724" s="97">
        <v>204873388</v>
      </c>
      <c r="F724" s="97" t="s">
        <v>3157</v>
      </c>
      <c r="G724" s="450" t="s">
        <v>3709</v>
      </c>
      <c r="H724" s="450">
        <v>18.099599999999999</v>
      </c>
      <c r="I724" s="97" t="s">
        <v>3157</v>
      </c>
      <c r="J724" s="97" t="s">
        <v>3195</v>
      </c>
      <c r="K724" s="442"/>
      <c r="L724" s="463">
        <v>890.43999999999994</v>
      </c>
      <c r="M724" s="460" t="s">
        <v>3969</v>
      </c>
    </row>
    <row r="725" spans="1:13" ht="89.25" x14ac:dyDescent="0.2">
      <c r="A725" s="464">
        <v>716</v>
      </c>
      <c r="B725" s="441" t="s">
        <v>3154</v>
      </c>
      <c r="C725" s="429" t="s">
        <v>3155</v>
      </c>
      <c r="D725" s="97" t="s">
        <v>3650</v>
      </c>
      <c r="E725" s="97">
        <v>204873388</v>
      </c>
      <c r="F725" s="97" t="s">
        <v>3157</v>
      </c>
      <c r="G725" s="450" t="s">
        <v>3709</v>
      </c>
      <c r="H725" s="450">
        <v>23.704199999999997</v>
      </c>
      <c r="I725" s="97" t="s">
        <v>3157</v>
      </c>
      <c r="J725" s="97" t="s">
        <v>3195</v>
      </c>
      <c r="K725" s="442"/>
      <c r="L725" s="463">
        <v>1669.7</v>
      </c>
      <c r="M725" s="460" t="s">
        <v>3970</v>
      </c>
    </row>
    <row r="726" spans="1:13" ht="102" x14ac:dyDescent="0.2">
      <c r="A726" s="464">
        <v>717</v>
      </c>
      <c r="B726" s="441" t="s">
        <v>3154</v>
      </c>
      <c r="C726" s="429" t="s">
        <v>3155</v>
      </c>
      <c r="D726" s="97" t="s">
        <v>3650</v>
      </c>
      <c r="E726" s="97">
        <v>204873388</v>
      </c>
      <c r="F726" s="97" t="s">
        <v>3157</v>
      </c>
      <c r="G726" s="450" t="s">
        <v>3709</v>
      </c>
      <c r="H726" s="450">
        <v>23.704199999999997</v>
      </c>
      <c r="I726" s="97" t="s">
        <v>3157</v>
      </c>
      <c r="J726" s="97" t="s">
        <v>3195</v>
      </c>
      <c r="K726" s="442"/>
      <c r="L726" s="463">
        <v>1669.7</v>
      </c>
      <c r="M726" s="460" t="s">
        <v>3971</v>
      </c>
    </row>
    <row r="727" spans="1:13" ht="76.5" x14ac:dyDescent="0.2">
      <c r="A727" s="464">
        <v>718</v>
      </c>
      <c r="B727" s="441" t="s">
        <v>3154</v>
      </c>
      <c r="C727" s="429" t="s">
        <v>3155</v>
      </c>
      <c r="D727" s="97" t="s">
        <v>3650</v>
      </c>
      <c r="E727" s="97">
        <v>204873388</v>
      </c>
      <c r="F727" s="97" t="s">
        <v>3157</v>
      </c>
      <c r="G727" s="450" t="s">
        <v>3709</v>
      </c>
      <c r="H727" s="450">
        <v>13.9346</v>
      </c>
      <c r="I727" s="97" t="s">
        <v>3157</v>
      </c>
      <c r="J727" s="97" t="s">
        <v>3195</v>
      </c>
      <c r="K727" s="442"/>
      <c r="L727" s="463">
        <v>890.43999999999994</v>
      </c>
      <c r="M727" s="460" t="s">
        <v>3972</v>
      </c>
    </row>
    <row r="728" spans="1:13" ht="76.5" x14ac:dyDescent="0.2">
      <c r="A728" s="464">
        <v>719</v>
      </c>
      <c r="B728" s="441" t="s">
        <v>3154</v>
      </c>
      <c r="C728" s="429" t="s">
        <v>3155</v>
      </c>
      <c r="D728" s="97" t="s">
        <v>3650</v>
      </c>
      <c r="E728" s="97">
        <v>204873388</v>
      </c>
      <c r="F728" s="97" t="s">
        <v>3157</v>
      </c>
      <c r="G728" s="450" t="s">
        <v>3709</v>
      </c>
      <c r="H728" s="450">
        <v>4.165</v>
      </c>
      <c r="I728" s="97" t="s">
        <v>3157</v>
      </c>
      <c r="J728" s="97" t="s">
        <v>3195</v>
      </c>
      <c r="K728" s="442"/>
      <c r="L728" s="463">
        <v>529.74</v>
      </c>
      <c r="M728" s="460" t="s">
        <v>3973</v>
      </c>
    </row>
    <row r="729" spans="1:13" ht="76.5" x14ac:dyDescent="0.2">
      <c r="A729" s="464">
        <v>720</v>
      </c>
      <c r="B729" s="441" t="s">
        <v>3154</v>
      </c>
      <c r="C729" s="429" t="s">
        <v>3155</v>
      </c>
      <c r="D729" s="97" t="s">
        <v>3650</v>
      </c>
      <c r="E729" s="97">
        <v>204873388</v>
      </c>
      <c r="F729" s="97" t="s">
        <v>3157</v>
      </c>
      <c r="G729" s="450" t="s">
        <v>3709</v>
      </c>
      <c r="H729" s="450">
        <v>4.165</v>
      </c>
      <c r="I729" s="97" t="s">
        <v>3157</v>
      </c>
      <c r="J729" s="97" t="s">
        <v>3195</v>
      </c>
      <c r="K729" s="442"/>
      <c r="L729" s="463">
        <v>529.74</v>
      </c>
      <c r="M729" s="460" t="s">
        <v>3974</v>
      </c>
    </row>
    <row r="730" spans="1:13" ht="76.5" x14ac:dyDescent="0.2">
      <c r="A730" s="464">
        <v>721</v>
      </c>
      <c r="B730" s="441" t="s">
        <v>3154</v>
      </c>
      <c r="C730" s="429" t="s">
        <v>3155</v>
      </c>
      <c r="D730" s="97" t="s">
        <v>3650</v>
      </c>
      <c r="E730" s="97">
        <v>204873388</v>
      </c>
      <c r="F730" s="97" t="s">
        <v>3157</v>
      </c>
      <c r="G730" s="450" t="s">
        <v>3709</v>
      </c>
      <c r="H730" s="450">
        <v>4.165</v>
      </c>
      <c r="I730" s="97" t="s">
        <v>3157</v>
      </c>
      <c r="J730" s="97" t="s">
        <v>3195</v>
      </c>
      <c r="K730" s="442"/>
      <c r="L730" s="463">
        <v>529.74</v>
      </c>
      <c r="M730" s="460" t="s">
        <v>3975</v>
      </c>
    </row>
    <row r="731" spans="1:13" ht="63.75" x14ac:dyDescent="0.2">
      <c r="A731" s="464">
        <v>722</v>
      </c>
      <c r="B731" s="441" t="s">
        <v>3154</v>
      </c>
      <c r="C731" s="429" t="s">
        <v>3155</v>
      </c>
      <c r="D731" s="97" t="s">
        <v>3650</v>
      </c>
      <c r="E731" s="97">
        <v>204873388</v>
      </c>
      <c r="F731" s="97" t="s">
        <v>3157</v>
      </c>
      <c r="G731" s="450" t="s">
        <v>3709</v>
      </c>
      <c r="H731" s="450">
        <v>4.165</v>
      </c>
      <c r="I731" s="97" t="s">
        <v>3157</v>
      </c>
      <c r="J731" s="97" t="s">
        <v>3195</v>
      </c>
      <c r="K731" s="442"/>
      <c r="L731" s="463">
        <v>529.74</v>
      </c>
      <c r="M731" s="460" t="s">
        <v>3976</v>
      </c>
    </row>
    <row r="732" spans="1:13" ht="102" x14ac:dyDescent="0.2">
      <c r="A732" s="464">
        <v>723</v>
      </c>
      <c r="B732" s="441" t="s">
        <v>3154</v>
      </c>
      <c r="C732" s="429" t="s">
        <v>3155</v>
      </c>
      <c r="D732" s="97" t="s">
        <v>3650</v>
      </c>
      <c r="E732" s="97">
        <v>204873388</v>
      </c>
      <c r="F732" s="97" t="s">
        <v>3157</v>
      </c>
      <c r="G732" s="450" t="s">
        <v>3709</v>
      </c>
      <c r="H732" s="450">
        <v>4.165</v>
      </c>
      <c r="I732" s="97" t="s">
        <v>3157</v>
      </c>
      <c r="J732" s="97" t="s">
        <v>3195</v>
      </c>
      <c r="K732" s="442"/>
      <c r="L732" s="463">
        <v>529.74</v>
      </c>
      <c r="M732" s="460" t="s">
        <v>3977</v>
      </c>
    </row>
    <row r="733" spans="1:13" ht="76.5" x14ac:dyDescent="0.2">
      <c r="A733" s="464">
        <v>724</v>
      </c>
      <c r="B733" s="441" t="s">
        <v>3154</v>
      </c>
      <c r="C733" s="429" t="s">
        <v>3155</v>
      </c>
      <c r="D733" s="97" t="s">
        <v>3650</v>
      </c>
      <c r="E733" s="97">
        <v>204873388</v>
      </c>
      <c r="F733" s="97" t="s">
        <v>3157</v>
      </c>
      <c r="G733" s="450" t="s">
        <v>3709</v>
      </c>
      <c r="H733" s="450">
        <v>23.704199999999997</v>
      </c>
      <c r="I733" s="97" t="s">
        <v>3157</v>
      </c>
      <c r="J733" s="97" t="s">
        <v>3195</v>
      </c>
      <c r="K733" s="442"/>
      <c r="L733" s="463">
        <v>1669.7</v>
      </c>
      <c r="M733" s="460" t="s">
        <v>3978</v>
      </c>
    </row>
    <row r="734" spans="1:13" ht="89.25" x14ac:dyDescent="0.2">
      <c r="A734" s="464">
        <v>725</v>
      </c>
      <c r="B734" s="441" t="s">
        <v>3154</v>
      </c>
      <c r="C734" s="429" t="s">
        <v>3155</v>
      </c>
      <c r="D734" s="97" t="s">
        <v>3650</v>
      </c>
      <c r="E734" s="97">
        <v>204873388</v>
      </c>
      <c r="F734" s="97" t="s">
        <v>3157</v>
      </c>
      <c r="G734" s="450" t="s">
        <v>3709</v>
      </c>
      <c r="H734" s="450">
        <v>4.165</v>
      </c>
      <c r="I734" s="97" t="s">
        <v>3157</v>
      </c>
      <c r="J734" s="97" t="s">
        <v>3195</v>
      </c>
      <c r="K734" s="442"/>
      <c r="L734" s="463">
        <v>529.74</v>
      </c>
      <c r="M734" s="460" t="s">
        <v>3979</v>
      </c>
    </row>
    <row r="735" spans="1:13" ht="89.25" x14ac:dyDescent="0.2">
      <c r="A735" s="464">
        <v>726</v>
      </c>
      <c r="B735" s="441" t="s">
        <v>3154</v>
      </c>
      <c r="C735" s="429" t="s">
        <v>3155</v>
      </c>
      <c r="D735" s="97" t="s">
        <v>3650</v>
      </c>
      <c r="E735" s="97">
        <v>204873388</v>
      </c>
      <c r="F735" s="97" t="s">
        <v>3157</v>
      </c>
      <c r="G735" s="450" t="s">
        <v>3709</v>
      </c>
      <c r="H735" s="450">
        <v>23.704199999999997</v>
      </c>
      <c r="I735" s="97" t="s">
        <v>3157</v>
      </c>
      <c r="J735" s="97" t="s">
        <v>3195</v>
      </c>
      <c r="K735" s="442"/>
      <c r="L735" s="463">
        <v>1669.7</v>
      </c>
      <c r="M735" s="460" t="s">
        <v>3980</v>
      </c>
    </row>
    <row r="736" spans="1:13" ht="76.5" x14ac:dyDescent="0.2">
      <c r="A736" s="464">
        <v>727</v>
      </c>
      <c r="B736" s="441" t="s">
        <v>3154</v>
      </c>
      <c r="C736" s="429" t="s">
        <v>3155</v>
      </c>
      <c r="D736" s="97" t="s">
        <v>3650</v>
      </c>
      <c r="E736" s="97">
        <v>204873388</v>
      </c>
      <c r="F736" s="97" t="s">
        <v>3157</v>
      </c>
      <c r="G736" s="450" t="s">
        <v>3709</v>
      </c>
      <c r="H736" s="450">
        <v>23.704199999999997</v>
      </c>
      <c r="I736" s="97" t="s">
        <v>3157</v>
      </c>
      <c r="J736" s="97" t="s">
        <v>3195</v>
      </c>
      <c r="K736" s="442"/>
      <c r="L736" s="463">
        <v>1669.7</v>
      </c>
      <c r="M736" s="460" t="s">
        <v>3981</v>
      </c>
    </row>
    <row r="737" spans="1:13" ht="76.5" x14ac:dyDescent="0.2">
      <c r="A737" s="464">
        <v>728</v>
      </c>
      <c r="B737" s="441" t="s">
        <v>3154</v>
      </c>
      <c r="C737" s="429" t="s">
        <v>3155</v>
      </c>
      <c r="D737" s="97" t="s">
        <v>3650</v>
      </c>
      <c r="E737" s="97">
        <v>204873388</v>
      </c>
      <c r="F737" s="97" t="s">
        <v>3157</v>
      </c>
      <c r="G737" s="450" t="s">
        <v>3709</v>
      </c>
      <c r="H737" s="450">
        <v>13.9346</v>
      </c>
      <c r="I737" s="97" t="s">
        <v>3157</v>
      </c>
      <c r="J737" s="97" t="s">
        <v>3195</v>
      </c>
      <c r="K737" s="442"/>
      <c r="L737" s="463">
        <v>890.43999999999994</v>
      </c>
      <c r="M737" s="460" t="s">
        <v>3982</v>
      </c>
    </row>
    <row r="738" spans="1:13" ht="102" x14ac:dyDescent="0.2">
      <c r="A738" s="464">
        <v>729</v>
      </c>
      <c r="B738" s="441" t="s">
        <v>3154</v>
      </c>
      <c r="C738" s="429" t="s">
        <v>3155</v>
      </c>
      <c r="D738" s="97" t="s">
        <v>3650</v>
      </c>
      <c r="E738" s="97">
        <v>204873388</v>
      </c>
      <c r="F738" s="97" t="s">
        <v>3157</v>
      </c>
      <c r="G738" s="450" t="s">
        <v>3709</v>
      </c>
      <c r="H738" s="450">
        <v>23.704199999999997</v>
      </c>
      <c r="I738" s="97" t="s">
        <v>3157</v>
      </c>
      <c r="J738" s="97" t="s">
        <v>3195</v>
      </c>
      <c r="K738" s="442"/>
      <c r="L738" s="463">
        <v>1669.7</v>
      </c>
      <c r="M738" s="460" t="s">
        <v>3983</v>
      </c>
    </row>
    <row r="739" spans="1:13" ht="63.75" x14ac:dyDescent="0.2">
      <c r="A739" s="464">
        <v>730</v>
      </c>
      <c r="B739" s="441" t="s">
        <v>3154</v>
      </c>
      <c r="C739" s="429" t="s">
        <v>3155</v>
      </c>
      <c r="D739" s="97" t="s">
        <v>3650</v>
      </c>
      <c r="E739" s="97">
        <v>204873388</v>
      </c>
      <c r="F739" s="97" t="s">
        <v>3157</v>
      </c>
      <c r="G739" s="450" t="s">
        <v>3709</v>
      </c>
      <c r="H739" s="450">
        <v>23.704199999999997</v>
      </c>
      <c r="I739" s="97" t="s">
        <v>3157</v>
      </c>
      <c r="J739" s="97" t="s">
        <v>3195</v>
      </c>
      <c r="K739" s="442"/>
      <c r="L739" s="463">
        <v>1669.7</v>
      </c>
      <c r="M739" s="460" t="s">
        <v>3984</v>
      </c>
    </row>
    <row r="740" spans="1:13" ht="89.25" x14ac:dyDescent="0.2">
      <c r="A740" s="464">
        <v>731</v>
      </c>
      <c r="B740" s="441" t="s">
        <v>3154</v>
      </c>
      <c r="C740" s="429" t="s">
        <v>3155</v>
      </c>
      <c r="D740" s="97" t="s">
        <v>3650</v>
      </c>
      <c r="E740" s="97">
        <v>204873388</v>
      </c>
      <c r="F740" s="97" t="s">
        <v>3157</v>
      </c>
      <c r="G740" s="450" t="s">
        <v>3709</v>
      </c>
      <c r="H740" s="450">
        <v>23.704199999999997</v>
      </c>
      <c r="I740" s="97" t="s">
        <v>3157</v>
      </c>
      <c r="J740" s="97" t="s">
        <v>3195</v>
      </c>
      <c r="K740" s="442"/>
      <c r="L740" s="463">
        <v>1669.7</v>
      </c>
      <c r="M740" s="460" t="s">
        <v>3985</v>
      </c>
    </row>
    <row r="741" spans="1:13" ht="63.75" x14ac:dyDescent="0.2">
      <c r="A741" s="464">
        <v>732</v>
      </c>
      <c r="B741" s="441" t="s">
        <v>3154</v>
      </c>
      <c r="C741" s="429" t="s">
        <v>3155</v>
      </c>
      <c r="D741" s="97" t="s">
        <v>3650</v>
      </c>
      <c r="E741" s="97">
        <v>204873388</v>
      </c>
      <c r="F741" s="97" t="s">
        <v>3157</v>
      </c>
      <c r="G741" s="450" t="s">
        <v>3709</v>
      </c>
      <c r="H741" s="450">
        <v>23.704199999999997</v>
      </c>
      <c r="I741" s="97" t="s">
        <v>3157</v>
      </c>
      <c r="J741" s="97" t="s">
        <v>3195</v>
      </c>
      <c r="K741" s="442"/>
      <c r="L741" s="463">
        <v>1669.7</v>
      </c>
      <c r="M741" s="460" t="s">
        <v>3986</v>
      </c>
    </row>
    <row r="742" spans="1:13" ht="114.75" x14ac:dyDescent="0.2">
      <c r="A742" s="464">
        <v>733</v>
      </c>
      <c r="B742" s="441" t="s">
        <v>3154</v>
      </c>
      <c r="C742" s="429" t="s">
        <v>3155</v>
      </c>
      <c r="D742" s="97" t="s">
        <v>3650</v>
      </c>
      <c r="E742" s="97">
        <v>204873388</v>
      </c>
      <c r="F742" s="97" t="s">
        <v>3157</v>
      </c>
      <c r="G742" s="450" t="s">
        <v>3709</v>
      </c>
      <c r="H742" s="450">
        <v>18.099599999999999</v>
      </c>
      <c r="I742" s="97" t="s">
        <v>3157</v>
      </c>
      <c r="J742" s="97" t="s">
        <v>3195</v>
      </c>
      <c r="K742" s="442"/>
      <c r="L742" s="463">
        <v>890.43999999999994</v>
      </c>
      <c r="M742" s="460" t="s">
        <v>3987</v>
      </c>
    </row>
    <row r="743" spans="1:13" ht="89.25" x14ac:dyDescent="0.2">
      <c r="A743" s="464">
        <v>734</v>
      </c>
      <c r="B743" s="441" t="s">
        <v>3154</v>
      </c>
      <c r="C743" s="429" t="s">
        <v>3155</v>
      </c>
      <c r="D743" s="97" t="s">
        <v>3650</v>
      </c>
      <c r="E743" s="97">
        <v>204873388</v>
      </c>
      <c r="F743" s="97" t="s">
        <v>3157</v>
      </c>
      <c r="G743" s="450" t="s">
        <v>3709</v>
      </c>
      <c r="H743" s="450">
        <v>23.704199999999997</v>
      </c>
      <c r="I743" s="97" t="s">
        <v>3157</v>
      </c>
      <c r="J743" s="97" t="s">
        <v>3195</v>
      </c>
      <c r="K743" s="442"/>
      <c r="L743" s="463">
        <v>1669.7</v>
      </c>
      <c r="M743" s="460" t="s">
        <v>3988</v>
      </c>
    </row>
    <row r="744" spans="1:13" ht="63.75" x14ac:dyDescent="0.2">
      <c r="A744" s="464">
        <v>735</v>
      </c>
      <c r="B744" s="441" t="s">
        <v>3154</v>
      </c>
      <c r="C744" s="429" t="s">
        <v>3155</v>
      </c>
      <c r="D744" s="97" t="s">
        <v>3650</v>
      </c>
      <c r="E744" s="97">
        <v>204873388</v>
      </c>
      <c r="F744" s="97" t="s">
        <v>3157</v>
      </c>
      <c r="G744" s="450" t="s">
        <v>3709</v>
      </c>
      <c r="H744" s="450">
        <v>23.704199999999997</v>
      </c>
      <c r="I744" s="97" t="s">
        <v>3157</v>
      </c>
      <c r="J744" s="97" t="s">
        <v>3195</v>
      </c>
      <c r="K744" s="442"/>
      <c r="L744" s="463">
        <v>1669.7</v>
      </c>
      <c r="M744" s="460" t="s">
        <v>3989</v>
      </c>
    </row>
    <row r="745" spans="1:13" ht="89.25" x14ac:dyDescent="0.2">
      <c r="A745" s="464">
        <v>736</v>
      </c>
      <c r="B745" s="441" t="s">
        <v>3154</v>
      </c>
      <c r="C745" s="429" t="s">
        <v>3155</v>
      </c>
      <c r="D745" s="97" t="s">
        <v>3650</v>
      </c>
      <c r="E745" s="97">
        <v>204873388</v>
      </c>
      <c r="F745" s="97" t="s">
        <v>3157</v>
      </c>
      <c r="G745" s="450" t="s">
        <v>3709</v>
      </c>
      <c r="H745" s="450">
        <v>23.704199999999997</v>
      </c>
      <c r="I745" s="97" t="s">
        <v>3157</v>
      </c>
      <c r="J745" s="97" t="s">
        <v>3195</v>
      </c>
      <c r="K745" s="442"/>
      <c r="L745" s="463">
        <v>1669.7</v>
      </c>
      <c r="M745" s="460" t="s">
        <v>3990</v>
      </c>
    </row>
    <row r="746" spans="1:13" ht="63.75" x14ac:dyDescent="0.2">
      <c r="A746" s="464">
        <v>737</v>
      </c>
      <c r="B746" s="441" t="s">
        <v>3154</v>
      </c>
      <c r="C746" s="429" t="s">
        <v>3155</v>
      </c>
      <c r="D746" s="97" t="s">
        <v>3650</v>
      </c>
      <c r="E746" s="97">
        <v>204873388</v>
      </c>
      <c r="F746" s="97" t="s">
        <v>3157</v>
      </c>
      <c r="G746" s="450" t="s">
        <v>3709</v>
      </c>
      <c r="H746" s="450">
        <v>23.704199999999997</v>
      </c>
      <c r="I746" s="97" t="s">
        <v>3157</v>
      </c>
      <c r="J746" s="97" t="s">
        <v>3195</v>
      </c>
      <c r="K746" s="442"/>
      <c r="L746" s="463">
        <v>1669.7</v>
      </c>
      <c r="M746" s="460" t="s">
        <v>3991</v>
      </c>
    </row>
    <row r="747" spans="1:13" ht="76.5" x14ac:dyDescent="0.2">
      <c r="A747" s="464">
        <v>738</v>
      </c>
      <c r="B747" s="441" t="s">
        <v>3154</v>
      </c>
      <c r="C747" s="429" t="s">
        <v>3155</v>
      </c>
      <c r="D747" s="97" t="s">
        <v>3650</v>
      </c>
      <c r="E747" s="97">
        <v>204873388</v>
      </c>
      <c r="F747" s="97" t="s">
        <v>3157</v>
      </c>
      <c r="G747" s="450" t="s">
        <v>3709</v>
      </c>
      <c r="H747" s="450">
        <v>23.704199999999997</v>
      </c>
      <c r="I747" s="97" t="s">
        <v>3157</v>
      </c>
      <c r="J747" s="97" t="s">
        <v>3195</v>
      </c>
      <c r="K747" s="442"/>
      <c r="L747" s="463">
        <v>1669.7</v>
      </c>
      <c r="M747" s="460" t="s">
        <v>3992</v>
      </c>
    </row>
    <row r="748" spans="1:13" ht="76.5" x14ac:dyDescent="0.2">
      <c r="A748" s="464">
        <v>739</v>
      </c>
      <c r="B748" s="441" t="s">
        <v>3154</v>
      </c>
      <c r="C748" s="429" t="s">
        <v>3155</v>
      </c>
      <c r="D748" s="97" t="s">
        <v>3650</v>
      </c>
      <c r="E748" s="97">
        <v>204873388</v>
      </c>
      <c r="F748" s="97" t="s">
        <v>3157</v>
      </c>
      <c r="G748" s="450" t="s">
        <v>3709</v>
      </c>
      <c r="H748" s="450">
        <v>23.704199999999997</v>
      </c>
      <c r="I748" s="97" t="s">
        <v>3157</v>
      </c>
      <c r="J748" s="97" t="s">
        <v>3195</v>
      </c>
      <c r="K748" s="442"/>
      <c r="L748" s="463">
        <v>1669.7</v>
      </c>
      <c r="M748" s="460" t="s">
        <v>3993</v>
      </c>
    </row>
    <row r="749" spans="1:13" ht="165.75" x14ac:dyDescent="0.2">
      <c r="A749" s="464">
        <v>740</v>
      </c>
      <c r="B749" s="441" t="s">
        <v>3154</v>
      </c>
      <c r="C749" s="429" t="s">
        <v>3155</v>
      </c>
      <c r="D749" s="97" t="s">
        <v>3650</v>
      </c>
      <c r="E749" s="97">
        <v>204873388</v>
      </c>
      <c r="F749" s="97" t="s">
        <v>3157</v>
      </c>
      <c r="G749" s="450" t="s">
        <v>3709</v>
      </c>
      <c r="H749" s="450">
        <v>23.704199999999997</v>
      </c>
      <c r="I749" s="97" t="s">
        <v>3157</v>
      </c>
      <c r="J749" s="97" t="s">
        <v>3195</v>
      </c>
      <c r="K749" s="442"/>
      <c r="L749" s="463">
        <v>1669.7</v>
      </c>
      <c r="M749" s="460" t="s">
        <v>3994</v>
      </c>
    </row>
    <row r="750" spans="1:13" ht="76.5" x14ac:dyDescent="0.2">
      <c r="A750" s="464">
        <v>741</v>
      </c>
      <c r="B750" s="441" t="s">
        <v>3154</v>
      </c>
      <c r="C750" s="429" t="s">
        <v>3155</v>
      </c>
      <c r="D750" s="97" t="s">
        <v>3650</v>
      </c>
      <c r="E750" s="97">
        <v>204873388</v>
      </c>
      <c r="F750" s="97" t="s">
        <v>3157</v>
      </c>
      <c r="G750" s="450" t="s">
        <v>3709</v>
      </c>
      <c r="H750" s="450">
        <v>23.704199999999997</v>
      </c>
      <c r="I750" s="97" t="s">
        <v>3157</v>
      </c>
      <c r="J750" s="97" t="s">
        <v>3195</v>
      </c>
      <c r="K750" s="442"/>
      <c r="L750" s="463">
        <v>1669.7</v>
      </c>
      <c r="M750" s="460" t="s">
        <v>3995</v>
      </c>
    </row>
    <row r="751" spans="1:13" ht="63.75" x14ac:dyDescent="0.2">
      <c r="A751" s="464">
        <v>742</v>
      </c>
      <c r="B751" s="441" t="s">
        <v>3154</v>
      </c>
      <c r="C751" s="429" t="s">
        <v>3155</v>
      </c>
      <c r="D751" s="97" t="s">
        <v>3650</v>
      </c>
      <c r="E751" s="97">
        <v>204873388</v>
      </c>
      <c r="F751" s="97" t="s">
        <v>3157</v>
      </c>
      <c r="G751" s="450" t="s">
        <v>3709</v>
      </c>
      <c r="H751" s="450">
        <v>23.704199999999997</v>
      </c>
      <c r="I751" s="97" t="s">
        <v>3157</v>
      </c>
      <c r="J751" s="97" t="s">
        <v>3195</v>
      </c>
      <c r="K751" s="442"/>
      <c r="L751" s="463">
        <v>1669.7</v>
      </c>
      <c r="M751" s="460" t="s">
        <v>3996</v>
      </c>
    </row>
    <row r="752" spans="1:13" ht="76.5" x14ac:dyDescent="0.2">
      <c r="A752" s="464">
        <v>743</v>
      </c>
      <c r="B752" s="441" t="s">
        <v>3154</v>
      </c>
      <c r="C752" s="429" t="s">
        <v>3155</v>
      </c>
      <c r="D752" s="97" t="s">
        <v>3650</v>
      </c>
      <c r="E752" s="97">
        <v>204873388</v>
      </c>
      <c r="F752" s="97" t="s">
        <v>3157</v>
      </c>
      <c r="G752" s="450" t="s">
        <v>3709</v>
      </c>
      <c r="H752" s="450">
        <v>23.704199999999997</v>
      </c>
      <c r="I752" s="97" t="s">
        <v>3157</v>
      </c>
      <c r="J752" s="97" t="s">
        <v>3195</v>
      </c>
      <c r="K752" s="442"/>
      <c r="L752" s="463">
        <v>1669.7</v>
      </c>
      <c r="M752" s="460" t="s">
        <v>3997</v>
      </c>
    </row>
    <row r="753" spans="1:13" ht="102" x14ac:dyDescent="0.2">
      <c r="A753" s="464">
        <v>744</v>
      </c>
      <c r="B753" s="441" t="s">
        <v>3154</v>
      </c>
      <c r="C753" s="429" t="s">
        <v>3155</v>
      </c>
      <c r="D753" s="97" t="s">
        <v>3650</v>
      </c>
      <c r="E753" s="97">
        <v>204873388</v>
      </c>
      <c r="F753" s="97" t="s">
        <v>3157</v>
      </c>
      <c r="G753" s="450" t="s">
        <v>3709</v>
      </c>
      <c r="H753" s="450">
        <v>23.704199999999997</v>
      </c>
      <c r="I753" s="97" t="s">
        <v>3157</v>
      </c>
      <c r="J753" s="97" t="s">
        <v>3195</v>
      </c>
      <c r="K753" s="442"/>
      <c r="L753" s="463">
        <v>1669.7</v>
      </c>
      <c r="M753" s="460" t="s">
        <v>3998</v>
      </c>
    </row>
    <row r="754" spans="1:13" ht="76.5" x14ac:dyDescent="0.2">
      <c r="A754" s="464">
        <v>745</v>
      </c>
      <c r="B754" s="441" t="s">
        <v>3154</v>
      </c>
      <c r="C754" s="429" t="s">
        <v>3155</v>
      </c>
      <c r="D754" s="97" t="s">
        <v>3650</v>
      </c>
      <c r="E754" s="97">
        <v>204873388</v>
      </c>
      <c r="F754" s="97" t="s">
        <v>3157</v>
      </c>
      <c r="G754" s="450" t="s">
        <v>3709</v>
      </c>
      <c r="H754" s="450">
        <v>23.704199999999997</v>
      </c>
      <c r="I754" s="97" t="s">
        <v>3157</v>
      </c>
      <c r="J754" s="97" t="s">
        <v>3195</v>
      </c>
      <c r="K754" s="442"/>
      <c r="L754" s="463">
        <v>1669.7</v>
      </c>
      <c r="M754" s="460" t="s">
        <v>3999</v>
      </c>
    </row>
    <row r="755" spans="1:13" ht="102" x14ac:dyDescent="0.2">
      <c r="A755" s="464">
        <v>746</v>
      </c>
      <c r="B755" s="441" t="s">
        <v>3154</v>
      </c>
      <c r="C755" s="429" t="s">
        <v>3155</v>
      </c>
      <c r="D755" s="97" t="s">
        <v>3650</v>
      </c>
      <c r="E755" s="97">
        <v>204873388</v>
      </c>
      <c r="F755" s="97" t="s">
        <v>3157</v>
      </c>
      <c r="G755" s="450" t="s">
        <v>3709</v>
      </c>
      <c r="H755" s="452">
        <v>23.704199999999997</v>
      </c>
      <c r="I755" s="97" t="s">
        <v>3157</v>
      </c>
      <c r="J755" s="97" t="s">
        <v>3195</v>
      </c>
      <c r="K755" s="442"/>
      <c r="L755" s="463">
        <v>762.19999999999993</v>
      </c>
      <c r="M755" s="460" t="s">
        <v>4000</v>
      </c>
    </row>
    <row r="756" spans="1:13" ht="127.5" x14ac:dyDescent="0.2">
      <c r="A756" s="464">
        <v>747</v>
      </c>
      <c r="B756" s="441" t="s">
        <v>3154</v>
      </c>
      <c r="C756" s="429" t="s">
        <v>3155</v>
      </c>
      <c r="D756" s="97" t="s">
        <v>3650</v>
      </c>
      <c r="E756" s="97">
        <v>204873388</v>
      </c>
      <c r="F756" s="97" t="s">
        <v>3157</v>
      </c>
      <c r="G756" s="450" t="s">
        <v>3709</v>
      </c>
      <c r="H756" s="452">
        <v>23.704199999999997</v>
      </c>
      <c r="I756" s="97" t="s">
        <v>3157</v>
      </c>
      <c r="J756" s="97" t="s">
        <v>3195</v>
      </c>
      <c r="K756" s="442"/>
      <c r="L756" s="463">
        <v>762.19999999999993</v>
      </c>
      <c r="M756" s="460" t="s">
        <v>4001</v>
      </c>
    </row>
    <row r="757" spans="1:13" ht="114.75" x14ac:dyDescent="0.2">
      <c r="A757" s="464">
        <v>748</v>
      </c>
      <c r="B757" s="441" t="s">
        <v>3154</v>
      </c>
      <c r="C757" s="429" t="s">
        <v>3155</v>
      </c>
      <c r="D757" s="97" t="s">
        <v>3650</v>
      </c>
      <c r="E757" s="97">
        <v>204873388</v>
      </c>
      <c r="F757" s="97" t="s">
        <v>3157</v>
      </c>
      <c r="G757" s="450" t="s">
        <v>3709</v>
      </c>
      <c r="H757" s="452">
        <v>23.704199999999997</v>
      </c>
      <c r="I757" s="97" t="s">
        <v>3157</v>
      </c>
      <c r="J757" s="97" t="s">
        <v>3195</v>
      </c>
      <c r="K757" s="442"/>
      <c r="L757" s="463">
        <v>762.19999999999993</v>
      </c>
      <c r="M757" s="460" t="s">
        <v>4002</v>
      </c>
    </row>
    <row r="758" spans="1:13" ht="114.75" x14ac:dyDescent="0.2">
      <c r="A758" s="464">
        <v>749</v>
      </c>
      <c r="B758" s="441" t="s">
        <v>3154</v>
      </c>
      <c r="C758" s="429" t="s">
        <v>3155</v>
      </c>
      <c r="D758" s="97" t="s">
        <v>3650</v>
      </c>
      <c r="E758" s="97">
        <v>204873388</v>
      </c>
      <c r="F758" s="97" t="s">
        <v>3157</v>
      </c>
      <c r="G758" s="450" t="s">
        <v>3709</v>
      </c>
      <c r="H758" s="452">
        <v>23.704199999999997</v>
      </c>
      <c r="I758" s="97" t="s">
        <v>3157</v>
      </c>
      <c r="J758" s="97" t="s">
        <v>3195</v>
      </c>
      <c r="K758" s="442"/>
      <c r="L758" s="463">
        <v>762.19999999999993</v>
      </c>
      <c r="M758" s="460" t="s">
        <v>4003</v>
      </c>
    </row>
    <row r="759" spans="1:13" ht="63.75" x14ac:dyDescent="0.2">
      <c r="A759" s="464">
        <v>750</v>
      </c>
      <c r="B759" s="441" t="s">
        <v>3154</v>
      </c>
      <c r="C759" s="429" t="s">
        <v>3155</v>
      </c>
      <c r="D759" s="97" t="s">
        <v>3650</v>
      </c>
      <c r="E759" s="97">
        <v>204873388</v>
      </c>
      <c r="F759" s="97" t="s">
        <v>3157</v>
      </c>
      <c r="G759" s="450" t="s">
        <v>3709</v>
      </c>
      <c r="H759" s="453">
        <v>8.64</v>
      </c>
      <c r="I759" s="97" t="s">
        <v>3157</v>
      </c>
      <c r="J759" s="97" t="s">
        <v>3195</v>
      </c>
      <c r="K759" s="442"/>
      <c r="L759" s="463">
        <v>762.19999999999993</v>
      </c>
      <c r="M759" s="460" t="s">
        <v>4004</v>
      </c>
    </row>
    <row r="760" spans="1:13" ht="63.75" x14ac:dyDescent="0.2">
      <c r="A760" s="464">
        <v>751</v>
      </c>
      <c r="B760" s="441" t="s">
        <v>3154</v>
      </c>
      <c r="C760" s="429" t="s">
        <v>3155</v>
      </c>
      <c r="D760" s="97" t="s">
        <v>3650</v>
      </c>
      <c r="E760" s="97">
        <v>204873388</v>
      </c>
      <c r="F760" s="97" t="s">
        <v>3157</v>
      </c>
      <c r="G760" s="450" t="s">
        <v>3709</v>
      </c>
      <c r="H760" s="453">
        <v>8.64</v>
      </c>
      <c r="I760" s="97" t="s">
        <v>3157</v>
      </c>
      <c r="J760" s="97" t="s">
        <v>3195</v>
      </c>
      <c r="K760" s="442"/>
      <c r="L760" s="463">
        <v>762.19999999999993</v>
      </c>
      <c r="M760" s="460" t="s">
        <v>4005</v>
      </c>
    </row>
    <row r="761" spans="1:13" ht="89.25" x14ac:dyDescent="0.2">
      <c r="A761" s="464">
        <v>752</v>
      </c>
      <c r="B761" s="441" t="s">
        <v>3154</v>
      </c>
      <c r="C761" s="429" t="s">
        <v>3155</v>
      </c>
      <c r="D761" s="97" t="s">
        <v>3650</v>
      </c>
      <c r="E761" s="97">
        <v>204873388</v>
      </c>
      <c r="F761" s="97" t="s">
        <v>3157</v>
      </c>
      <c r="G761" s="450" t="s">
        <v>3709</v>
      </c>
      <c r="H761" s="453">
        <v>8.64</v>
      </c>
      <c r="I761" s="97" t="s">
        <v>3157</v>
      </c>
      <c r="J761" s="97" t="s">
        <v>3195</v>
      </c>
      <c r="K761" s="442"/>
      <c r="L761" s="463">
        <v>762.19999999999993</v>
      </c>
      <c r="M761" s="460" t="s">
        <v>4006</v>
      </c>
    </row>
    <row r="762" spans="1:13" ht="63.75" x14ac:dyDescent="0.2">
      <c r="A762" s="464">
        <v>753</v>
      </c>
      <c r="B762" s="441" t="s">
        <v>3154</v>
      </c>
      <c r="C762" s="429" t="s">
        <v>3155</v>
      </c>
      <c r="D762" s="97" t="s">
        <v>3650</v>
      </c>
      <c r="E762" s="97">
        <v>204873388</v>
      </c>
      <c r="F762" s="97" t="s">
        <v>3157</v>
      </c>
      <c r="G762" s="450" t="s">
        <v>3709</v>
      </c>
      <c r="H762" s="453">
        <v>8.64</v>
      </c>
      <c r="I762" s="97" t="s">
        <v>3157</v>
      </c>
      <c r="J762" s="97" t="s">
        <v>3195</v>
      </c>
      <c r="K762" s="442"/>
      <c r="L762" s="463">
        <v>762.19999999999993</v>
      </c>
      <c r="M762" s="460" t="s">
        <v>4007</v>
      </c>
    </row>
    <row r="763" spans="1:13" ht="114.75" x14ac:dyDescent="0.2">
      <c r="A763" s="464">
        <v>754</v>
      </c>
      <c r="B763" s="441" t="s">
        <v>3154</v>
      </c>
      <c r="C763" s="429" t="s">
        <v>3155</v>
      </c>
      <c r="D763" s="97" t="s">
        <v>3650</v>
      </c>
      <c r="E763" s="97">
        <v>204873388</v>
      </c>
      <c r="F763" s="97" t="s">
        <v>3157</v>
      </c>
      <c r="G763" s="450" t="s">
        <v>3709</v>
      </c>
      <c r="H763" s="453">
        <v>8.64</v>
      </c>
      <c r="I763" s="97" t="s">
        <v>3157</v>
      </c>
      <c r="J763" s="97" t="s">
        <v>3195</v>
      </c>
      <c r="K763" s="442"/>
      <c r="L763" s="463">
        <v>762.19999999999993</v>
      </c>
      <c r="M763" s="460" t="s">
        <v>4008</v>
      </c>
    </row>
    <row r="764" spans="1:13" ht="102" x14ac:dyDescent="0.2">
      <c r="A764" s="464">
        <v>755</v>
      </c>
      <c r="B764" s="441" t="s">
        <v>3154</v>
      </c>
      <c r="C764" s="429" t="s">
        <v>3155</v>
      </c>
      <c r="D764" s="97" t="s">
        <v>3650</v>
      </c>
      <c r="E764" s="97">
        <v>204873388</v>
      </c>
      <c r="F764" s="97" t="s">
        <v>3157</v>
      </c>
      <c r="G764" s="450" t="s">
        <v>3709</v>
      </c>
      <c r="H764" s="453">
        <v>8.64</v>
      </c>
      <c r="I764" s="97" t="s">
        <v>3157</v>
      </c>
      <c r="J764" s="97" t="s">
        <v>3195</v>
      </c>
      <c r="K764" s="442"/>
      <c r="L764" s="463">
        <v>762.19999999999993</v>
      </c>
      <c r="M764" s="460" t="s">
        <v>4009</v>
      </c>
    </row>
    <row r="765" spans="1:13" ht="102" x14ac:dyDescent="0.2">
      <c r="A765" s="464">
        <v>756</v>
      </c>
      <c r="B765" s="441" t="s">
        <v>3154</v>
      </c>
      <c r="C765" s="429" t="s">
        <v>3155</v>
      </c>
      <c r="D765" s="97" t="s">
        <v>3650</v>
      </c>
      <c r="E765" s="97">
        <v>204873388</v>
      </c>
      <c r="F765" s="97" t="s">
        <v>3157</v>
      </c>
      <c r="G765" s="450" t="s">
        <v>3709</v>
      </c>
      <c r="H765" s="453">
        <v>8.64</v>
      </c>
      <c r="I765" s="97" t="s">
        <v>3157</v>
      </c>
      <c r="J765" s="97" t="s">
        <v>3195</v>
      </c>
      <c r="K765" s="442"/>
      <c r="L765" s="463">
        <v>762.19999999999993</v>
      </c>
      <c r="M765" s="460" t="s">
        <v>4010</v>
      </c>
    </row>
    <row r="766" spans="1:13" ht="89.25" x14ac:dyDescent="0.2">
      <c r="A766" s="464">
        <v>757</v>
      </c>
      <c r="B766" s="441" t="s">
        <v>3154</v>
      </c>
      <c r="C766" s="429" t="s">
        <v>3155</v>
      </c>
      <c r="D766" s="97" t="s">
        <v>3650</v>
      </c>
      <c r="E766" s="97">
        <v>204873388</v>
      </c>
      <c r="F766" s="97" t="s">
        <v>3157</v>
      </c>
      <c r="G766" s="450" t="s">
        <v>3709</v>
      </c>
      <c r="H766" s="453">
        <v>8.64</v>
      </c>
      <c r="I766" s="97" t="s">
        <v>3157</v>
      </c>
      <c r="J766" s="97" t="s">
        <v>3195</v>
      </c>
      <c r="K766" s="442"/>
      <c r="L766" s="463">
        <v>762.19999999999993</v>
      </c>
      <c r="M766" s="460" t="s">
        <v>4011</v>
      </c>
    </row>
    <row r="767" spans="1:13" ht="63.75" x14ac:dyDescent="0.2">
      <c r="A767" s="464">
        <v>758</v>
      </c>
      <c r="B767" s="441" t="s">
        <v>3154</v>
      </c>
      <c r="C767" s="429" t="s">
        <v>3155</v>
      </c>
      <c r="D767" s="97" t="s">
        <v>3650</v>
      </c>
      <c r="E767" s="97">
        <v>204873388</v>
      </c>
      <c r="F767" s="97" t="s">
        <v>3157</v>
      </c>
      <c r="G767" s="450" t="s">
        <v>3709</v>
      </c>
      <c r="H767" s="453">
        <v>8.64</v>
      </c>
      <c r="I767" s="97" t="s">
        <v>3157</v>
      </c>
      <c r="J767" s="97" t="s">
        <v>3195</v>
      </c>
      <c r="K767" s="442"/>
      <c r="L767" s="463">
        <v>762.19999999999993</v>
      </c>
      <c r="M767" s="460" t="s">
        <v>4012</v>
      </c>
    </row>
    <row r="768" spans="1:13" ht="63.75" x14ac:dyDescent="0.2">
      <c r="A768" s="464">
        <v>759</v>
      </c>
      <c r="B768" s="441" t="s">
        <v>3154</v>
      </c>
      <c r="C768" s="429" t="s">
        <v>3155</v>
      </c>
      <c r="D768" s="97" t="s">
        <v>3650</v>
      </c>
      <c r="E768" s="97">
        <v>204873388</v>
      </c>
      <c r="F768" s="97" t="s">
        <v>3157</v>
      </c>
      <c r="G768" s="450" t="s">
        <v>3709</v>
      </c>
      <c r="H768" s="453">
        <v>8.64</v>
      </c>
      <c r="I768" s="97" t="s">
        <v>3157</v>
      </c>
      <c r="J768" s="97" t="s">
        <v>3195</v>
      </c>
      <c r="K768" s="442"/>
      <c r="L768" s="463">
        <v>762.19999999999993</v>
      </c>
      <c r="M768" s="460" t="s">
        <v>4013</v>
      </c>
    </row>
    <row r="769" spans="1:13" ht="51" x14ac:dyDescent="0.2">
      <c r="A769" s="464">
        <v>760</v>
      </c>
      <c r="B769" s="441" t="s">
        <v>3154</v>
      </c>
      <c r="C769" s="429" t="s">
        <v>3155</v>
      </c>
      <c r="D769" s="97" t="s">
        <v>3650</v>
      </c>
      <c r="E769" s="97">
        <v>204873388</v>
      </c>
      <c r="F769" s="97" t="s">
        <v>3157</v>
      </c>
      <c r="G769" s="450" t="s">
        <v>3709</v>
      </c>
      <c r="H769" s="453">
        <v>8.64</v>
      </c>
      <c r="I769" s="97" t="s">
        <v>3157</v>
      </c>
      <c r="J769" s="97" t="s">
        <v>3195</v>
      </c>
      <c r="K769" s="442"/>
      <c r="L769" s="463">
        <v>762.19999999999993</v>
      </c>
      <c r="M769" s="460" t="s">
        <v>4014</v>
      </c>
    </row>
    <row r="770" spans="1:13" ht="63.75" x14ac:dyDescent="0.2">
      <c r="A770" s="464">
        <v>761</v>
      </c>
      <c r="B770" s="441" t="s">
        <v>3154</v>
      </c>
      <c r="C770" s="429" t="s">
        <v>3155</v>
      </c>
      <c r="D770" s="97" t="s">
        <v>3650</v>
      </c>
      <c r="E770" s="97">
        <v>204873388</v>
      </c>
      <c r="F770" s="97" t="s">
        <v>3157</v>
      </c>
      <c r="G770" s="450" t="s">
        <v>3709</v>
      </c>
      <c r="H770" s="453">
        <v>8.64</v>
      </c>
      <c r="I770" s="97" t="s">
        <v>3157</v>
      </c>
      <c r="J770" s="97" t="s">
        <v>3195</v>
      </c>
      <c r="K770" s="442"/>
      <c r="L770" s="463">
        <v>762.19999999999993</v>
      </c>
      <c r="M770" s="460" t="s">
        <v>4015</v>
      </c>
    </row>
    <row r="771" spans="1:13" ht="63.75" x14ac:dyDescent="0.2">
      <c r="A771" s="464">
        <v>762</v>
      </c>
      <c r="B771" s="441" t="s">
        <v>3154</v>
      </c>
      <c r="C771" s="429" t="s">
        <v>3155</v>
      </c>
      <c r="D771" s="97" t="s">
        <v>3650</v>
      </c>
      <c r="E771" s="97">
        <v>204873388</v>
      </c>
      <c r="F771" s="97" t="s">
        <v>3157</v>
      </c>
      <c r="G771" s="450" t="s">
        <v>3709</v>
      </c>
      <c r="H771" s="453">
        <v>8.64</v>
      </c>
      <c r="I771" s="97" t="s">
        <v>3157</v>
      </c>
      <c r="J771" s="97" t="s">
        <v>3195</v>
      </c>
      <c r="K771" s="442"/>
      <c r="L771" s="463">
        <v>762.19999999999993</v>
      </c>
      <c r="M771" s="460" t="s">
        <v>4016</v>
      </c>
    </row>
    <row r="772" spans="1:13" ht="89.25" x14ac:dyDescent="0.2">
      <c r="A772" s="464">
        <v>763</v>
      </c>
      <c r="B772" s="441" t="s">
        <v>3154</v>
      </c>
      <c r="C772" s="429" t="s">
        <v>3155</v>
      </c>
      <c r="D772" s="97" t="s">
        <v>3650</v>
      </c>
      <c r="E772" s="97">
        <v>204873388</v>
      </c>
      <c r="F772" s="97" t="s">
        <v>3157</v>
      </c>
      <c r="G772" s="450" t="s">
        <v>3709</v>
      </c>
      <c r="H772" s="453">
        <v>8.64</v>
      </c>
      <c r="I772" s="97" t="s">
        <v>3157</v>
      </c>
      <c r="J772" s="97" t="s">
        <v>3195</v>
      </c>
      <c r="K772" s="442"/>
      <c r="L772" s="463">
        <v>762.19999999999993</v>
      </c>
      <c r="M772" s="460" t="s">
        <v>4017</v>
      </c>
    </row>
    <row r="773" spans="1:13" ht="89.25" x14ac:dyDescent="0.2">
      <c r="A773" s="464">
        <v>764</v>
      </c>
      <c r="B773" s="441" t="s">
        <v>3154</v>
      </c>
      <c r="C773" s="429" t="s">
        <v>3155</v>
      </c>
      <c r="D773" s="97" t="s">
        <v>3650</v>
      </c>
      <c r="E773" s="97">
        <v>204873388</v>
      </c>
      <c r="F773" s="97" t="s">
        <v>3157</v>
      </c>
      <c r="G773" s="450" t="s">
        <v>3709</v>
      </c>
      <c r="H773" s="453">
        <v>8.64</v>
      </c>
      <c r="I773" s="97" t="s">
        <v>3157</v>
      </c>
      <c r="J773" s="97" t="s">
        <v>3195</v>
      </c>
      <c r="K773" s="442"/>
      <c r="L773" s="463">
        <v>762.19999999999993</v>
      </c>
      <c r="M773" s="460" t="s">
        <v>4018</v>
      </c>
    </row>
    <row r="774" spans="1:13" ht="63.75" x14ac:dyDescent="0.2">
      <c r="A774" s="464">
        <v>765</v>
      </c>
      <c r="B774" s="441" t="s">
        <v>3154</v>
      </c>
      <c r="C774" s="429" t="s">
        <v>3155</v>
      </c>
      <c r="D774" s="97" t="s">
        <v>3650</v>
      </c>
      <c r="E774" s="97">
        <v>204873388</v>
      </c>
      <c r="F774" s="97" t="s">
        <v>3157</v>
      </c>
      <c r="G774" s="450" t="s">
        <v>3709</v>
      </c>
      <c r="H774" s="453">
        <v>8.64</v>
      </c>
      <c r="I774" s="97" t="s">
        <v>3157</v>
      </c>
      <c r="J774" s="97" t="s">
        <v>3195</v>
      </c>
      <c r="K774" s="442"/>
      <c r="L774" s="463">
        <v>762.19999999999993</v>
      </c>
      <c r="M774" s="460" t="s">
        <v>4019</v>
      </c>
    </row>
    <row r="775" spans="1:13" ht="63.75" x14ac:dyDescent="0.2">
      <c r="A775" s="464">
        <v>766</v>
      </c>
      <c r="B775" s="441" t="s">
        <v>3154</v>
      </c>
      <c r="C775" s="429" t="s">
        <v>3155</v>
      </c>
      <c r="D775" s="97" t="s">
        <v>3650</v>
      </c>
      <c r="E775" s="97">
        <v>204873388</v>
      </c>
      <c r="F775" s="97" t="s">
        <v>3157</v>
      </c>
      <c r="G775" s="450" t="s">
        <v>3709</v>
      </c>
      <c r="H775" s="453">
        <v>8.64</v>
      </c>
      <c r="I775" s="97" t="s">
        <v>3157</v>
      </c>
      <c r="J775" s="97" t="s">
        <v>3195</v>
      </c>
      <c r="K775" s="442"/>
      <c r="L775" s="463">
        <v>762.19999999999993</v>
      </c>
      <c r="M775" s="460" t="s">
        <v>4020</v>
      </c>
    </row>
    <row r="776" spans="1:13" ht="63.75" x14ac:dyDescent="0.2">
      <c r="A776" s="464">
        <v>767</v>
      </c>
      <c r="B776" s="441" t="s">
        <v>3154</v>
      </c>
      <c r="C776" s="429" t="s">
        <v>3155</v>
      </c>
      <c r="D776" s="97" t="s">
        <v>3650</v>
      </c>
      <c r="E776" s="97">
        <v>204873388</v>
      </c>
      <c r="F776" s="97" t="s">
        <v>3157</v>
      </c>
      <c r="G776" s="450" t="s">
        <v>3709</v>
      </c>
      <c r="H776" s="453">
        <v>8.64</v>
      </c>
      <c r="I776" s="97" t="s">
        <v>3157</v>
      </c>
      <c r="J776" s="97" t="s">
        <v>3195</v>
      </c>
      <c r="K776" s="442"/>
      <c r="L776" s="463">
        <v>762.19999999999993</v>
      </c>
      <c r="M776" s="460" t="s">
        <v>4021</v>
      </c>
    </row>
    <row r="777" spans="1:13" ht="76.5" x14ac:dyDescent="0.2">
      <c r="A777" s="464">
        <v>768</v>
      </c>
      <c r="B777" s="441" t="s">
        <v>3154</v>
      </c>
      <c r="C777" s="429" t="s">
        <v>3155</v>
      </c>
      <c r="D777" s="97" t="s">
        <v>3650</v>
      </c>
      <c r="E777" s="97">
        <v>204873388</v>
      </c>
      <c r="F777" s="97" t="s">
        <v>3157</v>
      </c>
      <c r="G777" s="450" t="s">
        <v>3709</v>
      </c>
      <c r="H777" s="453">
        <v>8.64</v>
      </c>
      <c r="I777" s="97" t="s">
        <v>3157</v>
      </c>
      <c r="J777" s="97" t="s">
        <v>3195</v>
      </c>
      <c r="K777" s="442"/>
      <c r="L777" s="463">
        <v>762.19999999999993</v>
      </c>
      <c r="M777" s="460" t="s">
        <v>4022</v>
      </c>
    </row>
    <row r="778" spans="1:13" ht="89.25" x14ac:dyDescent="0.2">
      <c r="A778" s="464">
        <v>769</v>
      </c>
      <c r="B778" s="441" t="s">
        <v>3154</v>
      </c>
      <c r="C778" s="429" t="s">
        <v>3155</v>
      </c>
      <c r="D778" s="97" t="s">
        <v>3650</v>
      </c>
      <c r="E778" s="97">
        <v>204873388</v>
      </c>
      <c r="F778" s="97" t="s">
        <v>3157</v>
      </c>
      <c r="G778" s="450" t="s">
        <v>3709</v>
      </c>
      <c r="H778" s="453">
        <v>8.64</v>
      </c>
      <c r="I778" s="97" t="s">
        <v>3157</v>
      </c>
      <c r="J778" s="97" t="s">
        <v>3195</v>
      </c>
      <c r="K778" s="442"/>
      <c r="L778" s="463">
        <v>762.19999999999993</v>
      </c>
      <c r="M778" s="460" t="s">
        <v>4023</v>
      </c>
    </row>
    <row r="779" spans="1:13" ht="63.75" x14ac:dyDescent="0.2">
      <c r="A779" s="464">
        <v>770</v>
      </c>
      <c r="B779" s="441" t="s">
        <v>3154</v>
      </c>
      <c r="C779" s="429" t="s">
        <v>3155</v>
      </c>
      <c r="D779" s="97" t="s">
        <v>3650</v>
      </c>
      <c r="E779" s="97">
        <v>204873388</v>
      </c>
      <c r="F779" s="97" t="s">
        <v>3157</v>
      </c>
      <c r="G779" s="450" t="s">
        <v>3709</v>
      </c>
      <c r="H779" s="453">
        <v>8.64</v>
      </c>
      <c r="I779" s="97" t="s">
        <v>3157</v>
      </c>
      <c r="J779" s="97" t="s">
        <v>3195</v>
      </c>
      <c r="K779" s="442"/>
      <c r="L779" s="463">
        <v>762.19999999999993</v>
      </c>
      <c r="M779" s="460" t="s">
        <v>4024</v>
      </c>
    </row>
    <row r="780" spans="1:13" ht="63.75" x14ac:dyDescent="0.2">
      <c r="A780" s="464">
        <v>771</v>
      </c>
      <c r="B780" s="441" t="s">
        <v>3154</v>
      </c>
      <c r="C780" s="429" t="s">
        <v>3155</v>
      </c>
      <c r="D780" s="97" t="s">
        <v>3650</v>
      </c>
      <c r="E780" s="97">
        <v>204873388</v>
      </c>
      <c r="F780" s="97" t="s">
        <v>3157</v>
      </c>
      <c r="G780" s="450" t="s">
        <v>3709</v>
      </c>
      <c r="H780" s="453">
        <v>8.64</v>
      </c>
      <c r="I780" s="97" t="s">
        <v>3157</v>
      </c>
      <c r="J780" s="97" t="s">
        <v>3195</v>
      </c>
      <c r="K780" s="442"/>
      <c r="L780" s="463">
        <v>762.19999999999993</v>
      </c>
      <c r="M780" s="460" t="s">
        <v>4025</v>
      </c>
    </row>
    <row r="781" spans="1:13" ht="63.75" x14ac:dyDescent="0.2">
      <c r="A781" s="464">
        <v>772</v>
      </c>
      <c r="B781" s="441" t="s">
        <v>3154</v>
      </c>
      <c r="C781" s="429" t="s">
        <v>3155</v>
      </c>
      <c r="D781" s="97" t="s">
        <v>3650</v>
      </c>
      <c r="E781" s="97">
        <v>204873388</v>
      </c>
      <c r="F781" s="97" t="s">
        <v>3157</v>
      </c>
      <c r="G781" s="450" t="s">
        <v>3709</v>
      </c>
      <c r="H781" s="453">
        <v>4.165</v>
      </c>
      <c r="I781" s="97" t="s">
        <v>3157</v>
      </c>
      <c r="J781" s="97" t="s">
        <v>3195</v>
      </c>
      <c r="K781" s="442"/>
      <c r="L781" s="463">
        <v>762.19999999999993</v>
      </c>
      <c r="M781" s="460" t="s">
        <v>4026</v>
      </c>
    </row>
    <row r="782" spans="1:13" ht="63.75" x14ac:dyDescent="0.2">
      <c r="A782" s="464">
        <v>773</v>
      </c>
      <c r="B782" s="441" t="s">
        <v>3154</v>
      </c>
      <c r="C782" s="429" t="s">
        <v>3155</v>
      </c>
      <c r="D782" s="97" t="s">
        <v>3650</v>
      </c>
      <c r="E782" s="97">
        <v>204873388</v>
      </c>
      <c r="F782" s="97" t="s">
        <v>3157</v>
      </c>
      <c r="G782" s="450" t="s">
        <v>3709</v>
      </c>
      <c r="H782" s="453">
        <v>4.165</v>
      </c>
      <c r="I782" s="97" t="s">
        <v>3157</v>
      </c>
      <c r="J782" s="97" t="s">
        <v>3195</v>
      </c>
      <c r="K782" s="442"/>
      <c r="L782" s="463">
        <v>762.19999999999993</v>
      </c>
      <c r="M782" s="460" t="s">
        <v>4027</v>
      </c>
    </row>
    <row r="783" spans="1:13" ht="63.75" x14ac:dyDescent="0.2">
      <c r="A783" s="464">
        <v>774</v>
      </c>
      <c r="B783" s="441" t="s">
        <v>3154</v>
      </c>
      <c r="C783" s="429" t="s">
        <v>3155</v>
      </c>
      <c r="D783" s="97" t="s">
        <v>3650</v>
      </c>
      <c r="E783" s="97">
        <v>204873388</v>
      </c>
      <c r="F783" s="97" t="s">
        <v>3157</v>
      </c>
      <c r="G783" s="450" t="s">
        <v>3709</v>
      </c>
      <c r="H783" s="453">
        <v>4.165</v>
      </c>
      <c r="I783" s="97" t="s">
        <v>3157</v>
      </c>
      <c r="J783" s="97" t="s">
        <v>3195</v>
      </c>
      <c r="K783" s="442"/>
      <c r="L783" s="463">
        <v>762.19999999999993</v>
      </c>
      <c r="M783" s="460" t="s">
        <v>4028</v>
      </c>
    </row>
    <row r="784" spans="1:13" ht="51" x14ac:dyDescent="0.2">
      <c r="A784" s="464">
        <v>775</v>
      </c>
      <c r="B784" s="441" t="s">
        <v>3154</v>
      </c>
      <c r="C784" s="429" t="s">
        <v>3155</v>
      </c>
      <c r="D784" s="97" t="s">
        <v>3650</v>
      </c>
      <c r="E784" s="97">
        <v>204873388</v>
      </c>
      <c r="F784" s="97" t="s">
        <v>3157</v>
      </c>
      <c r="G784" s="450" t="s">
        <v>3709</v>
      </c>
      <c r="H784" s="453">
        <v>4.165</v>
      </c>
      <c r="I784" s="97" t="s">
        <v>3157</v>
      </c>
      <c r="J784" s="97" t="s">
        <v>3195</v>
      </c>
      <c r="K784" s="442"/>
      <c r="L784" s="463">
        <v>762.19999999999993</v>
      </c>
      <c r="M784" s="460" t="s">
        <v>4029</v>
      </c>
    </row>
    <row r="785" spans="1:13" ht="102" x14ac:dyDescent="0.2">
      <c r="A785" s="464">
        <v>776</v>
      </c>
      <c r="B785" s="441" t="s">
        <v>3154</v>
      </c>
      <c r="C785" s="429" t="s">
        <v>3155</v>
      </c>
      <c r="D785" s="97" t="s">
        <v>3650</v>
      </c>
      <c r="E785" s="97">
        <v>204873388</v>
      </c>
      <c r="F785" s="97" t="s">
        <v>3157</v>
      </c>
      <c r="G785" s="450" t="s">
        <v>3709</v>
      </c>
      <c r="H785" s="453">
        <v>4.165</v>
      </c>
      <c r="I785" s="97" t="s">
        <v>3157</v>
      </c>
      <c r="J785" s="97" t="s">
        <v>3195</v>
      </c>
      <c r="K785" s="442"/>
      <c r="L785" s="463">
        <v>762.19999999999993</v>
      </c>
      <c r="M785" s="460" t="s">
        <v>4030</v>
      </c>
    </row>
    <row r="786" spans="1:13" ht="63.75" x14ac:dyDescent="0.2">
      <c r="A786" s="464">
        <v>777</v>
      </c>
      <c r="B786" s="441" t="s">
        <v>3154</v>
      </c>
      <c r="C786" s="429" t="s">
        <v>3155</v>
      </c>
      <c r="D786" s="97" t="s">
        <v>3650</v>
      </c>
      <c r="E786" s="97">
        <v>204873388</v>
      </c>
      <c r="F786" s="97" t="s">
        <v>3157</v>
      </c>
      <c r="G786" s="450" t="s">
        <v>3709</v>
      </c>
      <c r="H786" s="453">
        <v>4.165</v>
      </c>
      <c r="I786" s="97" t="s">
        <v>3157</v>
      </c>
      <c r="J786" s="97" t="s">
        <v>3195</v>
      </c>
      <c r="K786" s="442"/>
      <c r="L786" s="463">
        <v>762.19999999999993</v>
      </c>
      <c r="M786" s="460" t="s">
        <v>4031</v>
      </c>
    </row>
    <row r="787" spans="1:13" ht="63.75" x14ac:dyDescent="0.2">
      <c r="A787" s="464">
        <v>778</v>
      </c>
      <c r="B787" s="441" t="s">
        <v>3154</v>
      </c>
      <c r="C787" s="429" t="s">
        <v>3155</v>
      </c>
      <c r="D787" s="97" t="s">
        <v>3650</v>
      </c>
      <c r="E787" s="97">
        <v>204873388</v>
      </c>
      <c r="F787" s="97" t="s">
        <v>3157</v>
      </c>
      <c r="G787" s="450" t="s">
        <v>3709</v>
      </c>
      <c r="H787" s="453">
        <v>4.165</v>
      </c>
      <c r="I787" s="97" t="s">
        <v>3157</v>
      </c>
      <c r="J787" s="97" t="s">
        <v>3195</v>
      </c>
      <c r="K787" s="442"/>
      <c r="L787" s="463">
        <v>762.19999999999993</v>
      </c>
      <c r="M787" s="460" t="s">
        <v>4032</v>
      </c>
    </row>
    <row r="788" spans="1:13" ht="76.5" x14ac:dyDescent="0.2">
      <c r="A788" s="464">
        <v>779</v>
      </c>
      <c r="B788" s="441" t="s">
        <v>3154</v>
      </c>
      <c r="C788" s="429" t="s">
        <v>3155</v>
      </c>
      <c r="D788" s="97" t="s">
        <v>3650</v>
      </c>
      <c r="E788" s="97">
        <v>204873388</v>
      </c>
      <c r="F788" s="97" t="s">
        <v>3157</v>
      </c>
      <c r="G788" s="450" t="s">
        <v>3709</v>
      </c>
      <c r="H788" s="453">
        <v>4.165</v>
      </c>
      <c r="I788" s="97" t="s">
        <v>3157</v>
      </c>
      <c r="J788" s="97" t="s">
        <v>3195</v>
      </c>
      <c r="K788" s="442"/>
      <c r="L788" s="463">
        <v>762.19999999999993</v>
      </c>
      <c r="M788" s="460" t="s">
        <v>4033</v>
      </c>
    </row>
    <row r="789" spans="1:13" ht="102" x14ac:dyDescent="0.2">
      <c r="A789" s="464">
        <v>780</v>
      </c>
      <c r="B789" s="441" t="s">
        <v>3154</v>
      </c>
      <c r="C789" s="429" t="s">
        <v>3155</v>
      </c>
      <c r="D789" s="97" t="s">
        <v>3650</v>
      </c>
      <c r="E789" s="97">
        <v>204873388</v>
      </c>
      <c r="F789" s="97" t="s">
        <v>3157</v>
      </c>
      <c r="G789" s="450" t="s">
        <v>3709</v>
      </c>
      <c r="H789" s="453">
        <v>4.165</v>
      </c>
      <c r="I789" s="97" t="s">
        <v>3157</v>
      </c>
      <c r="J789" s="97" t="s">
        <v>3195</v>
      </c>
      <c r="K789" s="442"/>
      <c r="L789" s="463">
        <v>762.19999999999993</v>
      </c>
      <c r="M789" s="460" t="s">
        <v>4034</v>
      </c>
    </row>
    <row r="790" spans="1:13" ht="76.5" x14ac:dyDescent="0.2">
      <c r="A790" s="464">
        <v>781</v>
      </c>
      <c r="B790" s="441" t="s">
        <v>3154</v>
      </c>
      <c r="C790" s="429" t="s">
        <v>3155</v>
      </c>
      <c r="D790" s="97" t="s">
        <v>3650</v>
      </c>
      <c r="E790" s="97">
        <v>204873388</v>
      </c>
      <c r="F790" s="97" t="s">
        <v>3157</v>
      </c>
      <c r="G790" s="450" t="s">
        <v>3709</v>
      </c>
      <c r="H790" s="453">
        <v>4.165</v>
      </c>
      <c r="I790" s="97" t="s">
        <v>3157</v>
      </c>
      <c r="J790" s="97" t="s">
        <v>3195</v>
      </c>
      <c r="K790" s="442"/>
      <c r="L790" s="463">
        <v>762.19999999999993</v>
      </c>
      <c r="M790" s="460" t="s">
        <v>4035</v>
      </c>
    </row>
    <row r="791" spans="1:13" ht="76.5" x14ac:dyDescent="0.2">
      <c r="A791" s="464">
        <v>782</v>
      </c>
      <c r="B791" s="441" t="s">
        <v>3154</v>
      </c>
      <c r="C791" s="429" t="s">
        <v>3155</v>
      </c>
      <c r="D791" s="97" t="s">
        <v>3650</v>
      </c>
      <c r="E791" s="97">
        <v>204873388</v>
      </c>
      <c r="F791" s="97" t="s">
        <v>3157</v>
      </c>
      <c r="G791" s="450" t="s">
        <v>3709</v>
      </c>
      <c r="H791" s="453">
        <v>4.165</v>
      </c>
      <c r="I791" s="97" t="s">
        <v>3157</v>
      </c>
      <c r="J791" s="97" t="s">
        <v>3195</v>
      </c>
      <c r="K791" s="442"/>
      <c r="L791" s="463">
        <v>762.19999999999993</v>
      </c>
      <c r="M791" s="460" t="s">
        <v>4036</v>
      </c>
    </row>
    <row r="792" spans="1:13" ht="76.5" x14ac:dyDescent="0.2">
      <c r="A792" s="464">
        <v>783</v>
      </c>
      <c r="B792" s="441" t="s">
        <v>3154</v>
      </c>
      <c r="C792" s="429" t="s">
        <v>3155</v>
      </c>
      <c r="D792" s="97" t="s">
        <v>3650</v>
      </c>
      <c r="E792" s="97">
        <v>204873388</v>
      </c>
      <c r="F792" s="97" t="s">
        <v>3157</v>
      </c>
      <c r="G792" s="450" t="s">
        <v>3709</v>
      </c>
      <c r="H792" s="453">
        <v>4.165</v>
      </c>
      <c r="I792" s="97" t="s">
        <v>3157</v>
      </c>
      <c r="J792" s="97" t="s">
        <v>3195</v>
      </c>
      <c r="K792" s="442"/>
      <c r="L792" s="463">
        <v>762.19999999999993</v>
      </c>
      <c r="M792" s="460" t="s">
        <v>4037</v>
      </c>
    </row>
    <row r="793" spans="1:13" ht="89.25" x14ac:dyDescent="0.2">
      <c r="A793" s="464">
        <v>784</v>
      </c>
      <c r="B793" s="441" t="s">
        <v>3154</v>
      </c>
      <c r="C793" s="429" t="s">
        <v>3155</v>
      </c>
      <c r="D793" s="97" t="s">
        <v>3650</v>
      </c>
      <c r="E793" s="97">
        <v>204873388</v>
      </c>
      <c r="F793" s="97" t="s">
        <v>3157</v>
      </c>
      <c r="G793" s="450" t="s">
        <v>3709</v>
      </c>
      <c r="H793" s="453">
        <v>4.165</v>
      </c>
      <c r="I793" s="97" t="s">
        <v>3157</v>
      </c>
      <c r="J793" s="97" t="s">
        <v>3195</v>
      </c>
      <c r="K793" s="442"/>
      <c r="L793" s="463">
        <v>762.19999999999993</v>
      </c>
      <c r="M793" s="460" t="s">
        <v>4038</v>
      </c>
    </row>
    <row r="794" spans="1:13" ht="76.5" x14ac:dyDescent="0.2">
      <c r="A794" s="464">
        <v>785</v>
      </c>
      <c r="B794" s="441" t="s">
        <v>3154</v>
      </c>
      <c r="C794" s="429" t="s">
        <v>3155</v>
      </c>
      <c r="D794" s="97" t="s">
        <v>3650</v>
      </c>
      <c r="E794" s="97">
        <v>204873388</v>
      </c>
      <c r="F794" s="97" t="s">
        <v>3157</v>
      </c>
      <c r="G794" s="450" t="s">
        <v>3709</v>
      </c>
      <c r="H794" s="453">
        <v>4.165</v>
      </c>
      <c r="I794" s="97" t="s">
        <v>3157</v>
      </c>
      <c r="J794" s="97" t="s">
        <v>3195</v>
      </c>
      <c r="K794" s="442"/>
      <c r="L794" s="463">
        <v>762.19999999999993</v>
      </c>
      <c r="M794" s="460" t="s">
        <v>4039</v>
      </c>
    </row>
    <row r="795" spans="1:13" ht="63.75" x14ac:dyDescent="0.2">
      <c r="A795" s="464">
        <v>786</v>
      </c>
      <c r="B795" s="441" t="s">
        <v>3154</v>
      </c>
      <c r="C795" s="429" t="s">
        <v>3155</v>
      </c>
      <c r="D795" s="97" t="s">
        <v>3650</v>
      </c>
      <c r="E795" s="97">
        <v>204873388</v>
      </c>
      <c r="F795" s="97" t="s">
        <v>3157</v>
      </c>
      <c r="G795" s="450" t="s">
        <v>3709</v>
      </c>
      <c r="H795" s="453">
        <v>4.165</v>
      </c>
      <c r="I795" s="97" t="s">
        <v>3157</v>
      </c>
      <c r="J795" s="97" t="s">
        <v>3195</v>
      </c>
      <c r="K795" s="442"/>
      <c r="L795" s="463">
        <v>762.19999999999993</v>
      </c>
      <c r="M795" s="460" t="s">
        <v>4040</v>
      </c>
    </row>
    <row r="796" spans="1:13" ht="63.75" x14ac:dyDescent="0.2">
      <c r="A796" s="464">
        <v>787</v>
      </c>
      <c r="B796" s="441" t="s">
        <v>3154</v>
      </c>
      <c r="C796" s="429" t="s">
        <v>3155</v>
      </c>
      <c r="D796" s="97" t="s">
        <v>3650</v>
      </c>
      <c r="E796" s="97">
        <v>204873388</v>
      </c>
      <c r="F796" s="97" t="s">
        <v>3157</v>
      </c>
      <c r="G796" s="450" t="s">
        <v>3709</v>
      </c>
      <c r="H796" s="453">
        <v>4.165</v>
      </c>
      <c r="I796" s="97" t="s">
        <v>3157</v>
      </c>
      <c r="J796" s="97" t="s">
        <v>3195</v>
      </c>
      <c r="K796" s="442"/>
      <c r="L796" s="463">
        <v>762.19999999999993</v>
      </c>
      <c r="M796" s="460" t="s">
        <v>4041</v>
      </c>
    </row>
    <row r="797" spans="1:13" ht="89.25" x14ac:dyDescent="0.2">
      <c r="A797" s="464">
        <v>788</v>
      </c>
      <c r="B797" s="441" t="s">
        <v>3154</v>
      </c>
      <c r="C797" s="429" t="s">
        <v>3155</v>
      </c>
      <c r="D797" s="97" t="s">
        <v>3650</v>
      </c>
      <c r="E797" s="97">
        <v>204873388</v>
      </c>
      <c r="F797" s="97" t="s">
        <v>3157</v>
      </c>
      <c r="G797" s="450" t="s">
        <v>3709</v>
      </c>
      <c r="H797" s="453">
        <v>4.165</v>
      </c>
      <c r="I797" s="97" t="s">
        <v>3157</v>
      </c>
      <c r="J797" s="97" t="s">
        <v>3195</v>
      </c>
      <c r="K797" s="442"/>
      <c r="L797" s="463">
        <v>762.19999999999993</v>
      </c>
      <c r="M797" s="460" t="s">
        <v>4042</v>
      </c>
    </row>
    <row r="798" spans="1:13" ht="76.5" x14ac:dyDescent="0.2">
      <c r="A798" s="464">
        <v>789</v>
      </c>
      <c r="B798" s="441" t="s">
        <v>3154</v>
      </c>
      <c r="C798" s="429" t="s">
        <v>3155</v>
      </c>
      <c r="D798" s="97" t="s">
        <v>3650</v>
      </c>
      <c r="E798" s="97">
        <v>204873388</v>
      </c>
      <c r="F798" s="97" t="s">
        <v>3157</v>
      </c>
      <c r="G798" s="450" t="s">
        <v>3709</v>
      </c>
      <c r="H798" s="453">
        <v>4.165</v>
      </c>
      <c r="I798" s="97" t="s">
        <v>3157</v>
      </c>
      <c r="J798" s="97" t="s">
        <v>3195</v>
      </c>
      <c r="K798" s="442"/>
      <c r="L798" s="463">
        <v>762.19999999999993</v>
      </c>
      <c r="M798" s="460" t="s">
        <v>4043</v>
      </c>
    </row>
    <row r="799" spans="1:13" ht="89.25" x14ac:dyDescent="0.2">
      <c r="A799" s="464">
        <v>790</v>
      </c>
      <c r="B799" s="441" t="s">
        <v>3154</v>
      </c>
      <c r="C799" s="429" t="s">
        <v>3155</v>
      </c>
      <c r="D799" s="97" t="s">
        <v>3650</v>
      </c>
      <c r="E799" s="97">
        <v>204873388</v>
      </c>
      <c r="F799" s="97" t="s">
        <v>3157</v>
      </c>
      <c r="G799" s="450" t="s">
        <v>3709</v>
      </c>
      <c r="H799" s="453">
        <v>4.165</v>
      </c>
      <c r="I799" s="97" t="s">
        <v>3157</v>
      </c>
      <c r="J799" s="97" t="s">
        <v>3195</v>
      </c>
      <c r="K799" s="442"/>
      <c r="L799" s="463">
        <v>762.19999999999993</v>
      </c>
      <c r="M799" s="460" t="s">
        <v>4044</v>
      </c>
    </row>
    <row r="800" spans="1:13" ht="51" x14ac:dyDescent="0.2">
      <c r="A800" s="464">
        <v>791</v>
      </c>
      <c r="B800" s="441" t="s">
        <v>3154</v>
      </c>
      <c r="C800" s="429" t="s">
        <v>3155</v>
      </c>
      <c r="D800" s="97" t="s">
        <v>3650</v>
      </c>
      <c r="E800" s="97">
        <v>204873388</v>
      </c>
      <c r="F800" s="97" t="s">
        <v>3157</v>
      </c>
      <c r="G800" s="450" t="s">
        <v>3709</v>
      </c>
      <c r="H800" s="454">
        <v>8.64</v>
      </c>
      <c r="I800" s="97" t="s">
        <v>3157</v>
      </c>
      <c r="J800" s="97" t="s">
        <v>3195</v>
      </c>
      <c r="K800" s="442"/>
      <c r="L800" s="463">
        <v>762.19999999999993</v>
      </c>
      <c r="M800" s="460" t="s">
        <v>4045</v>
      </c>
    </row>
    <row r="801" spans="1:13" ht="63.75" x14ac:dyDescent="0.2">
      <c r="A801" s="464">
        <v>792</v>
      </c>
      <c r="B801" s="441" t="s">
        <v>3154</v>
      </c>
      <c r="C801" s="429" t="s">
        <v>3155</v>
      </c>
      <c r="D801" s="97" t="s">
        <v>3650</v>
      </c>
      <c r="E801" s="97">
        <v>204873388</v>
      </c>
      <c r="F801" s="97" t="s">
        <v>3157</v>
      </c>
      <c r="G801" s="450" t="s">
        <v>3709</v>
      </c>
      <c r="H801" s="454">
        <v>13.859599999999999</v>
      </c>
      <c r="I801" s="97" t="s">
        <v>3157</v>
      </c>
      <c r="J801" s="97" t="s">
        <v>3195</v>
      </c>
      <c r="K801" s="442"/>
      <c r="L801" s="463">
        <v>762.19999999999993</v>
      </c>
      <c r="M801" s="460" t="s">
        <v>4046</v>
      </c>
    </row>
    <row r="802" spans="1:13" ht="63.75" x14ac:dyDescent="0.2">
      <c r="A802" s="464">
        <v>793</v>
      </c>
      <c r="B802" s="441" t="s">
        <v>3154</v>
      </c>
      <c r="C802" s="429" t="s">
        <v>3155</v>
      </c>
      <c r="D802" s="97" t="s">
        <v>3650</v>
      </c>
      <c r="E802" s="97">
        <v>204873388</v>
      </c>
      <c r="F802" s="97" t="s">
        <v>3157</v>
      </c>
      <c r="G802" s="450" t="s">
        <v>3709</v>
      </c>
      <c r="H802" s="454">
        <v>8.64</v>
      </c>
      <c r="I802" s="97" t="s">
        <v>3157</v>
      </c>
      <c r="J802" s="97" t="s">
        <v>3195</v>
      </c>
      <c r="K802" s="442"/>
      <c r="L802" s="463">
        <v>762.19999999999993</v>
      </c>
      <c r="M802" s="460" t="s">
        <v>4047</v>
      </c>
    </row>
    <row r="803" spans="1:13" ht="63.75" x14ac:dyDescent="0.2">
      <c r="A803" s="464">
        <v>794</v>
      </c>
      <c r="B803" s="441" t="s">
        <v>3154</v>
      </c>
      <c r="C803" s="429" t="s">
        <v>3155</v>
      </c>
      <c r="D803" s="97" t="s">
        <v>3650</v>
      </c>
      <c r="E803" s="97">
        <v>204873388</v>
      </c>
      <c r="F803" s="97" t="s">
        <v>3157</v>
      </c>
      <c r="G803" s="450" t="s">
        <v>3709</v>
      </c>
      <c r="H803" s="454">
        <v>8.64</v>
      </c>
      <c r="I803" s="97" t="s">
        <v>3157</v>
      </c>
      <c r="J803" s="97" t="s">
        <v>3195</v>
      </c>
      <c r="K803" s="442"/>
      <c r="L803" s="463">
        <v>762.19999999999993</v>
      </c>
      <c r="M803" s="460" t="s">
        <v>4048</v>
      </c>
    </row>
    <row r="804" spans="1:13" ht="63.75" x14ac:dyDescent="0.2">
      <c r="A804" s="464">
        <v>795</v>
      </c>
      <c r="B804" s="441" t="s">
        <v>3154</v>
      </c>
      <c r="C804" s="429" t="s">
        <v>3155</v>
      </c>
      <c r="D804" s="97" t="s">
        <v>3650</v>
      </c>
      <c r="E804" s="97">
        <v>204873388</v>
      </c>
      <c r="F804" s="97" t="s">
        <v>3157</v>
      </c>
      <c r="G804" s="450" t="s">
        <v>3709</v>
      </c>
      <c r="H804" s="454">
        <v>8.64</v>
      </c>
      <c r="I804" s="97" t="s">
        <v>3157</v>
      </c>
      <c r="J804" s="97" t="s">
        <v>3195</v>
      </c>
      <c r="K804" s="442"/>
      <c r="L804" s="463">
        <v>762.19999999999993</v>
      </c>
      <c r="M804" s="460" t="s">
        <v>4049</v>
      </c>
    </row>
    <row r="805" spans="1:13" ht="63.75" x14ac:dyDescent="0.2">
      <c r="A805" s="464">
        <v>796</v>
      </c>
      <c r="B805" s="441" t="s">
        <v>3154</v>
      </c>
      <c r="C805" s="429" t="s">
        <v>3155</v>
      </c>
      <c r="D805" s="97" t="s">
        <v>3650</v>
      </c>
      <c r="E805" s="97">
        <v>204873388</v>
      </c>
      <c r="F805" s="97" t="s">
        <v>3157</v>
      </c>
      <c r="G805" s="450" t="s">
        <v>3709</v>
      </c>
      <c r="H805" s="454">
        <v>8.64</v>
      </c>
      <c r="I805" s="97" t="s">
        <v>3157</v>
      </c>
      <c r="J805" s="97" t="s">
        <v>3195</v>
      </c>
      <c r="K805" s="442"/>
      <c r="L805" s="463">
        <v>762.19999999999993</v>
      </c>
      <c r="M805" s="460" t="s">
        <v>4050</v>
      </c>
    </row>
    <row r="806" spans="1:13" ht="63.75" x14ac:dyDescent="0.2">
      <c r="A806" s="464">
        <v>797</v>
      </c>
      <c r="B806" s="441" t="s">
        <v>3154</v>
      </c>
      <c r="C806" s="429" t="s">
        <v>3155</v>
      </c>
      <c r="D806" s="97" t="s">
        <v>3650</v>
      </c>
      <c r="E806" s="97">
        <v>204873388</v>
      </c>
      <c r="F806" s="97" t="s">
        <v>3157</v>
      </c>
      <c r="G806" s="450" t="s">
        <v>3709</v>
      </c>
      <c r="H806" s="454">
        <v>8.64</v>
      </c>
      <c r="I806" s="97" t="s">
        <v>3157</v>
      </c>
      <c r="J806" s="97" t="s">
        <v>3195</v>
      </c>
      <c r="K806" s="442"/>
      <c r="L806" s="463">
        <v>762.19999999999993</v>
      </c>
      <c r="M806" s="460" t="s">
        <v>4051</v>
      </c>
    </row>
    <row r="807" spans="1:13" ht="63.75" x14ac:dyDescent="0.2">
      <c r="A807" s="464">
        <v>798</v>
      </c>
      <c r="B807" s="441" t="s">
        <v>3154</v>
      </c>
      <c r="C807" s="429" t="s">
        <v>3155</v>
      </c>
      <c r="D807" s="97" t="s">
        <v>3650</v>
      </c>
      <c r="E807" s="97">
        <v>204873388</v>
      </c>
      <c r="F807" s="97" t="s">
        <v>3157</v>
      </c>
      <c r="G807" s="450" t="s">
        <v>3709</v>
      </c>
      <c r="H807" s="454">
        <v>8.64</v>
      </c>
      <c r="I807" s="97" t="s">
        <v>3157</v>
      </c>
      <c r="J807" s="97" t="s">
        <v>3195</v>
      </c>
      <c r="K807" s="442"/>
      <c r="L807" s="463">
        <v>762.19999999999993</v>
      </c>
      <c r="M807" s="460" t="s">
        <v>4052</v>
      </c>
    </row>
    <row r="808" spans="1:13" ht="63.75" x14ac:dyDescent="0.2">
      <c r="A808" s="464">
        <v>799</v>
      </c>
      <c r="B808" s="441" t="s">
        <v>3154</v>
      </c>
      <c r="C808" s="429" t="s">
        <v>3155</v>
      </c>
      <c r="D808" s="97" t="s">
        <v>3650</v>
      </c>
      <c r="E808" s="97">
        <v>204873388</v>
      </c>
      <c r="F808" s="97" t="s">
        <v>3157</v>
      </c>
      <c r="G808" s="450" t="s">
        <v>3709</v>
      </c>
      <c r="H808" s="454">
        <v>8.64</v>
      </c>
      <c r="I808" s="97" t="s">
        <v>3157</v>
      </c>
      <c r="J808" s="97" t="s">
        <v>3195</v>
      </c>
      <c r="K808" s="442"/>
      <c r="L808" s="463">
        <v>762.19999999999993</v>
      </c>
      <c r="M808" s="460" t="s">
        <v>4053</v>
      </c>
    </row>
    <row r="809" spans="1:13" ht="102" x14ac:dyDescent="0.2">
      <c r="A809" s="464">
        <v>800</v>
      </c>
      <c r="B809" s="441" t="s">
        <v>3154</v>
      </c>
      <c r="C809" s="429" t="s">
        <v>3155</v>
      </c>
      <c r="D809" s="97" t="s">
        <v>3650</v>
      </c>
      <c r="E809" s="97">
        <v>204873388</v>
      </c>
      <c r="F809" s="97" t="s">
        <v>3157</v>
      </c>
      <c r="G809" s="450" t="s">
        <v>3709</v>
      </c>
      <c r="H809" s="454">
        <v>8.64</v>
      </c>
      <c r="I809" s="97" t="s">
        <v>3157</v>
      </c>
      <c r="J809" s="97" t="s">
        <v>3195</v>
      </c>
      <c r="K809" s="442"/>
      <c r="L809" s="463">
        <v>762.19999999999993</v>
      </c>
      <c r="M809" s="460" t="s">
        <v>4054</v>
      </c>
    </row>
    <row r="810" spans="1:13" ht="102" x14ac:dyDescent="0.2">
      <c r="A810" s="464">
        <v>801</v>
      </c>
      <c r="B810" s="441" t="s">
        <v>3154</v>
      </c>
      <c r="C810" s="429" t="s">
        <v>3155</v>
      </c>
      <c r="D810" s="97" t="s">
        <v>3650</v>
      </c>
      <c r="E810" s="97">
        <v>204873388</v>
      </c>
      <c r="F810" s="97" t="s">
        <v>3157</v>
      </c>
      <c r="G810" s="450" t="s">
        <v>3709</v>
      </c>
      <c r="H810" s="454">
        <v>8.64</v>
      </c>
      <c r="I810" s="97" t="s">
        <v>3157</v>
      </c>
      <c r="J810" s="97" t="s">
        <v>3195</v>
      </c>
      <c r="K810" s="442"/>
      <c r="L810" s="463">
        <v>762.19999999999993</v>
      </c>
      <c r="M810" s="460" t="s">
        <v>4055</v>
      </c>
    </row>
    <row r="811" spans="1:13" ht="89.25" x14ac:dyDescent="0.2">
      <c r="A811" s="464">
        <v>802</v>
      </c>
      <c r="B811" s="441" t="s">
        <v>3154</v>
      </c>
      <c r="C811" s="429" t="s">
        <v>3155</v>
      </c>
      <c r="D811" s="97" t="s">
        <v>3650</v>
      </c>
      <c r="E811" s="97">
        <v>204873388</v>
      </c>
      <c r="F811" s="97" t="s">
        <v>3157</v>
      </c>
      <c r="G811" s="450" t="s">
        <v>3709</v>
      </c>
      <c r="H811" s="454">
        <v>13.859599999999999</v>
      </c>
      <c r="I811" s="97" t="s">
        <v>3157</v>
      </c>
      <c r="J811" s="97" t="s">
        <v>3195</v>
      </c>
      <c r="K811" s="442"/>
      <c r="L811" s="463">
        <v>762.19999999999993</v>
      </c>
      <c r="M811" s="460" t="s">
        <v>4056</v>
      </c>
    </row>
    <row r="812" spans="1:13" ht="63.75" x14ac:dyDescent="0.2">
      <c r="A812" s="464">
        <v>803</v>
      </c>
      <c r="B812" s="441" t="s">
        <v>3154</v>
      </c>
      <c r="C812" s="429" t="s">
        <v>3155</v>
      </c>
      <c r="D812" s="97" t="s">
        <v>3650</v>
      </c>
      <c r="E812" s="97">
        <v>204873388</v>
      </c>
      <c r="F812" s="97" t="s">
        <v>3157</v>
      </c>
      <c r="G812" s="450" t="s">
        <v>3709</v>
      </c>
      <c r="H812" s="454">
        <v>8.64</v>
      </c>
      <c r="I812" s="97" t="s">
        <v>3157</v>
      </c>
      <c r="J812" s="97" t="s">
        <v>3195</v>
      </c>
      <c r="K812" s="442"/>
      <c r="L812" s="463">
        <v>762.19999999999993</v>
      </c>
      <c r="M812" s="460" t="s">
        <v>4057</v>
      </c>
    </row>
    <row r="813" spans="1:13" ht="63.75" x14ac:dyDescent="0.2">
      <c r="A813" s="464">
        <v>804</v>
      </c>
      <c r="B813" s="441" t="s">
        <v>3154</v>
      </c>
      <c r="C813" s="429" t="s">
        <v>3155</v>
      </c>
      <c r="D813" s="97" t="s">
        <v>3650</v>
      </c>
      <c r="E813" s="97">
        <v>204873388</v>
      </c>
      <c r="F813" s="97" t="s">
        <v>3157</v>
      </c>
      <c r="G813" s="450" t="s">
        <v>3709</v>
      </c>
      <c r="H813" s="454">
        <v>8.64</v>
      </c>
      <c r="I813" s="97" t="s">
        <v>3157</v>
      </c>
      <c r="J813" s="97" t="s">
        <v>3195</v>
      </c>
      <c r="K813" s="442"/>
      <c r="L813" s="463">
        <v>762.19999999999993</v>
      </c>
      <c r="M813" s="460" t="s">
        <v>4058</v>
      </c>
    </row>
    <row r="814" spans="1:13" ht="102" x14ac:dyDescent="0.2">
      <c r="A814" s="464">
        <v>805</v>
      </c>
      <c r="B814" s="441" t="s">
        <v>3154</v>
      </c>
      <c r="C814" s="429" t="s">
        <v>3155</v>
      </c>
      <c r="D814" s="97" t="s">
        <v>3650</v>
      </c>
      <c r="E814" s="97">
        <v>204873388</v>
      </c>
      <c r="F814" s="97" t="s">
        <v>3157</v>
      </c>
      <c r="G814" s="450" t="s">
        <v>3709</v>
      </c>
      <c r="H814" s="454">
        <v>8.64</v>
      </c>
      <c r="I814" s="97" t="s">
        <v>3157</v>
      </c>
      <c r="J814" s="97" t="s">
        <v>3195</v>
      </c>
      <c r="K814" s="442"/>
      <c r="L814" s="463">
        <v>762.19999999999993</v>
      </c>
      <c r="M814" s="460" t="s">
        <v>4059</v>
      </c>
    </row>
    <row r="815" spans="1:13" ht="51" x14ac:dyDescent="0.2">
      <c r="A815" s="464">
        <v>806</v>
      </c>
      <c r="B815" s="441" t="s">
        <v>3154</v>
      </c>
      <c r="C815" s="429" t="s">
        <v>3155</v>
      </c>
      <c r="D815" s="97" t="s">
        <v>3650</v>
      </c>
      <c r="E815" s="97">
        <v>204873388</v>
      </c>
      <c r="F815" s="97" t="s">
        <v>3157</v>
      </c>
      <c r="G815" s="450" t="s">
        <v>3709</v>
      </c>
      <c r="H815" s="454">
        <v>8.64</v>
      </c>
      <c r="I815" s="97" t="s">
        <v>3157</v>
      </c>
      <c r="J815" s="97" t="s">
        <v>3195</v>
      </c>
      <c r="K815" s="442"/>
      <c r="L815" s="463">
        <v>762.19999999999993</v>
      </c>
      <c r="M815" s="460" t="s">
        <v>4060</v>
      </c>
    </row>
    <row r="816" spans="1:13" ht="51" x14ac:dyDescent="0.2">
      <c r="A816" s="464">
        <v>807</v>
      </c>
      <c r="B816" s="441" t="s">
        <v>3154</v>
      </c>
      <c r="C816" s="429" t="s">
        <v>3155</v>
      </c>
      <c r="D816" s="97" t="s">
        <v>3650</v>
      </c>
      <c r="E816" s="97">
        <v>204873388</v>
      </c>
      <c r="F816" s="97" t="s">
        <v>3157</v>
      </c>
      <c r="G816" s="450" t="s">
        <v>3709</v>
      </c>
      <c r="H816" s="454">
        <v>8.64</v>
      </c>
      <c r="I816" s="97" t="s">
        <v>3157</v>
      </c>
      <c r="J816" s="97" t="s">
        <v>3195</v>
      </c>
      <c r="K816" s="442"/>
      <c r="L816" s="463">
        <v>762.19999999999993</v>
      </c>
      <c r="M816" s="460" t="s">
        <v>4061</v>
      </c>
    </row>
    <row r="817" spans="1:13" ht="63.75" x14ac:dyDescent="0.2">
      <c r="A817" s="464">
        <v>808</v>
      </c>
      <c r="B817" s="441" t="s">
        <v>3154</v>
      </c>
      <c r="C817" s="429" t="s">
        <v>3155</v>
      </c>
      <c r="D817" s="97" t="s">
        <v>3650</v>
      </c>
      <c r="E817" s="97">
        <v>204873388</v>
      </c>
      <c r="F817" s="97" t="s">
        <v>3157</v>
      </c>
      <c r="G817" s="450" t="s">
        <v>3709</v>
      </c>
      <c r="H817" s="454">
        <v>8.64</v>
      </c>
      <c r="I817" s="97" t="s">
        <v>3157</v>
      </c>
      <c r="J817" s="97" t="s">
        <v>3195</v>
      </c>
      <c r="K817" s="442"/>
      <c r="L817" s="463">
        <v>762.19999999999993</v>
      </c>
      <c r="M817" s="460" t="s">
        <v>4062</v>
      </c>
    </row>
    <row r="818" spans="1:13" ht="63.75" x14ac:dyDescent="0.2">
      <c r="A818" s="464">
        <v>809</v>
      </c>
      <c r="B818" s="441" t="s">
        <v>3154</v>
      </c>
      <c r="C818" s="429" t="s">
        <v>3155</v>
      </c>
      <c r="D818" s="97" t="s">
        <v>3650</v>
      </c>
      <c r="E818" s="97">
        <v>204873388</v>
      </c>
      <c r="F818" s="97" t="s">
        <v>3157</v>
      </c>
      <c r="G818" s="450" t="s">
        <v>3709</v>
      </c>
      <c r="H818" s="454">
        <v>4.165</v>
      </c>
      <c r="I818" s="97" t="s">
        <v>3157</v>
      </c>
      <c r="J818" s="97" t="s">
        <v>3195</v>
      </c>
      <c r="K818" s="442"/>
      <c r="L818" s="463">
        <v>762.19999999999993</v>
      </c>
      <c r="M818" s="460" t="s">
        <v>4063</v>
      </c>
    </row>
    <row r="819" spans="1:13" ht="63.75" x14ac:dyDescent="0.2">
      <c r="A819" s="464">
        <v>810</v>
      </c>
      <c r="B819" s="441" t="s">
        <v>3154</v>
      </c>
      <c r="C819" s="429" t="s">
        <v>3155</v>
      </c>
      <c r="D819" s="97" t="s">
        <v>3650</v>
      </c>
      <c r="E819" s="97">
        <v>204873388</v>
      </c>
      <c r="F819" s="97" t="s">
        <v>3157</v>
      </c>
      <c r="G819" s="450" t="s">
        <v>3709</v>
      </c>
      <c r="H819" s="454">
        <v>4.165</v>
      </c>
      <c r="I819" s="97" t="s">
        <v>3157</v>
      </c>
      <c r="J819" s="97" t="s">
        <v>3195</v>
      </c>
      <c r="K819" s="442"/>
      <c r="L819" s="463">
        <v>762.19999999999993</v>
      </c>
      <c r="M819" s="460" t="s">
        <v>4064</v>
      </c>
    </row>
    <row r="820" spans="1:13" ht="63.75" x14ac:dyDescent="0.2">
      <c r="A820" s="464">
        <v>811</v>
      </c>
      <c r="B820" s="441" t="s">
        <v>3154</v>
      </c>
      <c r="C820" s="429" t="s">
        <v>3155</v>
      </c>
      <c r="D820" s="97" t="s">
        <v>3650</v>
      </c>
      <c r="E820" s="97">
        <v>204873388</v>
      </c>
      <c r="F820" s="97" t="s">
        <v>3157</v>
      </c>
      <c r="G820" s="450" t="s">
        <v>3709</v>
      </c>
      <c r="H820" s="454">
        <v>4.165</v>
      </c>
      <c r="I820" s="97" t="s">
        <v>3157</v>
      </c>
      <c r="J820" s="97" t="s">
        <v>3195</v>
      </c>
      <c r="K820" s="442"/>
      <c r="L820" s="463">
        <v>762.19999999999993</v>
      </c>
      <c r="M820" s="460" t="s">
        <v>4065</v>
      </c>
    </row>
    <row r="821" spans="1:13" ht="63.75" x14ac:dyDescent="0.2">
      <c r="A821" s="464">
        <v>812</v>
      </c>
      <c r="B821" s="441" t="s">
        <v>3154</v>
      </c>
      <c r="C821" s="429" t="s">
        <v>3155</v>
      </c>
      <c r="D821" s="97" t="s">
        <v>3650</v>
      </c>
      <c r="E821" s="97">
        <v>204873388</v>
      </c>
      <c r="F821" s="97" t="s">
        <v>3157</v>
      </c>
      <c r="G821" s="450" t="s">
        <v>3709</v>
      </c>
      <c r="H821" s="454">
        <v>4.165</v>
      </c>
      <c r="I821" s="97" t="s">
        <v>3157</v>
      </c>
      <c r="J821" s="97" t="s">
        <v>3195</v>
      </c>
      <c r="K821" s="442"/>
      <c r="L821" s="463">
        <v>762.19999999999993</v>
      </c>
      <c r="M821" s="460" t="s">
        <v>4066</v>
      </c>
    </row>
    <row r="822" spans="1:13" ht="63.75" x14ac:dyDescent="0.2">
      <c r="A822" s="464">
        <v>813</v>
      </c>
      <c r="B822" s="441" t="s">
        <v>3154</v>
      </c>
      <c r="C822" s="429" t="s">
        <v>3155</v>
      </c>
      <c r="D822" s="97" t="s">
        <v>3650</v>
      </c>
      <c r="E822" s="97">
        <v>204873388</v>
      </c>
      <c r="F822" s="97" t="s">
        <v>3157</v>
      </c>
      <c r="G822" s="450" t="s">
        <v>3709</v>
      </c>
      <c r="H822" s="454">
        <v>4.165</v>
      </c>
      <c r="I822" s="97" t="s">
        <v>3157</v>
      </c>
      <c r="J822" s="97" t="s">
        <v>3195</v>
      </c>
      <c r="K822" s="442"/>
      <c r="L822" s="463">
        <v>762.19999999999993</v>
      </c>
      <c r="M822" s="460" t="s">
        <v>4067</v>
      </c>
    </row>
    <row r="823" spans="1:13" ht="76.5" x14ac:dyDescent="0.2">
      <c r="A823" s="464">
        <v>814</v>
      </c>
      <c r="B823" s="441" t="s">
        <v>3154</v>
      </c>
      <c r="C823" s="429" t="s">
        <v>3155</v>
      </c>
      <c r="D823" s="97" t="s">
        <v>3650</v>
      </c>
      <c r="E823" s="97">
        <v>204873388</v>
      </c>
      <c r="F823" s="97" t="s">
        <v>3157</v>
      </c>
      <c r="G823" s="450" t="s">
        <v>3709</v>
      </c>
      <c r="H823" s="454">
        <v>8.64</v>
      </c>
      <c r="I823" s="97" t="s">
        <v>3157</v>
      </c>
      <c r="J823" s="97" t="s">
        <v>3195</v>
      </c>
      <c r="K823" s="442"/>
      <c r="L823" s="463">
        <v>762.19999999999993</v>
      </c>
      <c r="M823" s="460" t="s">
        <v>4068</v>
      </c>
    </row>
    <row r="824" spans="1:13" ht="63.75" x14ac:dyDescent="0.2">
      <c r="A824" s="464">
        <v>815</v>
      </c>
      <c r="B824" s="441" t="s">
        <v>3154</v>
      </c>
      <c r="C824" s="429" t="s">
        <v>3155</v>
      </c>
      <c r="D824" s="97" t="s">
        <v>3650</v>
      </c>
      <c r="E824" s="97">
        <v>204873388</v>
      </c>
      <c r="F824" s="97" t="s">
        <v>3157</v>
      </c>
      <c r="G824" s="450" t="s">
        <v>3709</v>
      </c>
      <c r="H824" s="454">
        <v>8.64</v>
      </c>
      <c r="I824" s="97" t="s">
        <v>3157</v>
      </c>
      <c r="J824" s="97" t="s">
        <v>3195</v>
      </c>
      <c r="K824" s="442"/>
      <c r="L824" s="463">
        <v>762.19999999999993</v>
      </c>
      <c r="M824" s="460" t="s">
        <v>4069</v>
      </c>
    </row>
    <row r="825" spans="1:13" ht="63.75" x14ac:dyDescent="0.2">
      <c r="A825" s="464">
        <v>816</v>
      </c>
      <c r="B825" s="441" t="s">
        <v>3154</v>
      </c>
      <c r="C825" s="429" t="s">
        <v>3155</v>
      </c>
      <c r="D825" s="97" t="s">
        <v>3650</v>
      </c>
      <c r="E825" s="97">
        <v>204873388</v>
      </c>
      <c r="F825" s="97" t="s">
        <v>3157</v>
      </c>
      <c r="G825" s="450" t="s">
        <v>3709</v>
      </c>
      <c r="H825" s="454">
        <v>8.64</v>
      </c>
      <c r="I825" s="97" t="s">
        <v>3157</v>
      </c>
      <c r="J825" s="97" t="s">
        <v>3195</v>
      </c>
      <c r="K825" s="442"/>
      <c r="L825" s="463">
        <v>762.19999999999993</v>
      </c>
      <c r="M825" s="460" t="s">
        <v>4070</v>
      </c>
    </row>
    <row r="826" spans="1:13" ht="89.25" x14ac:dyDescent="0.2">
      <c r="A826" s="464">
        <v>817</v>
      </c>
      <c r="B826" s="441" t="s">
        <v>3154</v>
      </c>
      <c r="C826" s="429" t="s">
        <v>3155</v>
      </c>
      <c r="D826" s="97" t="s">
        <v>3650</v>
      </c>
      <c r="E826" s="97">
        <v>204873388</v>
      </c>
      <c r="F826" s="97" t="s">
        <v>3157</v>
      </c>
      <c r="G826" s="450" t="s">
        <v>3709</v>
      </c>
      <c r="H826" s="454">
        <v>8.64</v>
      </c>
      <c r="I826" s="97" t="s">
        <v>3157</v>
      </c>
      <c r="J826" s="97" t="s">
        <v>3195</v>
      </c>
      <c r="K826" s="442"/>
      <c r="L826" s="463">
        <v>762.19999999999993</v>
      </c>
      <c r="M826" s="460" t="s">
        <v>4071</v>
      </c>
    </row>
    <row r="827" spans="1:13" ht="63.75" x14ac:dyDescent="0.2">
      <c r="A827" s="464">
        <v>818</v>
      </c>
      <c r="B827" s="441" t="s">
        <v>3154</v>
      </c>
      <c r="C827" s="429" t="s">
        <v>3155</v>
      </c>
      <c r="D827" s="97" t="s">
        <v>3650</v>
      </c>
      <c r="E827" s="97">
        <v>204873388</v>
      </c>
      <c r="F827" s="97" t="s">
        <v>3157</v>
      </c>
      <c r="G827" s="450" t="s">
        <v>3709</v>
      </c>
      <c r="H827" s="454">
        <v>8.64</v>
      </c>
      <c r="I827" s="97" t="s">
        <v>3157</v>
      </c>
      <c r="J827" s="97" t="s">
        <v>3195</v>
      </c>
      <c r="K827" s="442"/>
      <c r="L827" s="463">
        <v>762.19999999999993</v>
      </c>
      <c r="M827" s="460" t="s">
        <v>4072</v>
      </c>
    </row>
    <row r="828" spans="1:13" ht="102" x14ac:dyDescent="0.2">
      <c r="A828" s="464">
        <v>819</v>
      </c>
      <c r="B828" s="441" t="s">
        <v>3154</v>
      </c>
      <c r="C828" s="429" t="s">
        <v>3155</v>
      </c>
      <c r="D828" s="97" t="s">
        <v>3650</v>
      </c>
      <c r="E828" s="97">
        <v>204873388</v>
      </c>
      <c r="F828" s="97" t="s">
        <v>3157</v>
      </c>
      <c r="G828" s="450" t="s">
        <v>3709</v>
      </c>
      <c r="H828" s="454">
        <v>8.64</v>
      </c>
      <c r="I828" s="97" t="s">
        <v>3157</v>
      </c>
      <c r="J828" s="97" t="s">
        <v>3195</v>
      </c>
      <c r="K828" s="442"/>
      <c r="L828" s="463">
        <v>762.19999999999993</v>
      </c>
      <c r="M828" s="460" t="s">
        <v>4073</v>
      </c>
    </row>
    <row r="829" spans="1:13" ht="89.25" x14ac:dyDescent="0.2">
      <c r="A829" s="464">
        <v>820</v>
      </c>
      <c r="B829" s="441" t="s">
        <v>3154</v>
      </c>
      <c r="C829" s="429" t="s">
        <v>3155</v>
      </c>
      <c r="D829" s="97" t="s">
        <v>3650</v>
      </c>
      <c r="E829" s="97">
        <v>204873388</v>
      </c>
      <c r="F829" s="97" t="s">
        <v>3157</v>
      </c>
      <c r="G829" s="450" t="s">
        <v>3709</v>
      </c>
      <c r="H829" s="454">
        <v>8.64</v>
      </c>
      <c r="I829" s="97" t="s">
        <v>3157</v>
      </c>
      <c r="J829" s="97" t="s">
        <v>3195</v>
      </c>
      <c r="K829" s="442"/>
      <c r="L829" s="463">
        <v>762.19999999999993</v>
      </c>
      <c r="M829" s="460" t="s">
        <v>4074</v>
      </c>
    </row>
    <row r="830" spans="1:13" ht="63.75" x14ac:dyDescent="0.2">
      <c r="A830" s="464">
        <v>821</v>
      </c>
      <c r="B830" s="441" t="s">
        <v>3154</v>
      </c>
      <c r="C830" s="429" t="s">
        <v>3155</v>
      </c>
      <c r="D830" s="97" t="s">
        <v>3650</v>
      </c>
      <c r="E830" s="97">
        <v>204873388</v>
      </c>
      <c r="F830" s="97" t="s">
        <v>3157</v>
      </c>
      <c r="G830" s="450" t="s">
        <v>3709</v>
      </c>
      <c r="H830" s="454">
        <v>8.64</v>
      </c>
      <c r="I830" s="97" t="s">
        <v>3157</v>
      </c>
      <c r="J830" s="97" t="s">
        <v>3195</v>
      </c>
      <c r="K830" s="442"/>
      <c r="L830" s="463">
        <v>762.19999999999993</v>
      </c>
      <c r="M830" s="460" t="s">
        <v>4075</v>
      </c>
    </row>
    <row r="831" spans="1:13" ht="63.75" x14ac:dyDescent="0.2">
      <c r="A831" s="464">
        <v>822</v>
      </c>
      <c r="B831" s="441" t="s">
        <v>3154</v>
      </c>
      <c r="C831" s="429" t="s">
        <v>3155</v>
      </c>
      <c r="D831" s="97" t="s">
        <v>3650</v>
      </c>
      <c r="E831" s="97">
        <v>204873388</v>
      </c>
      <c r="F831" s="97" t="s">
        <v>3157</v>
      </c>
      <c r="G831" s="450" t="s">
        <v>3709</v>
      </c>
      <c r="H831" s="454">
        <v>8.64</v>
      </c>
      <c r="I831" s="97" t="s">
        <v>3157</v>
      </c>
      <c r="J831" s="97" t="s">
        <v>3195</v>
      </c>
      <c r="K831" s="442"/>
      <c r="L831" s="463">
        <v>762.19999999999993</v>
      </c>
      <c r="M831" s="460" t="s">
        <v>4076</v>
      </c>
    </row>
    <row r="832" spans="1:13" ht="76.5" x14ac:dyDescent="0.2">
      <c r="A832" s="464">
        <v>823</v>
      </c>
      <c r="B832" s="441" t="s">
        <v>3154</v>
      </c>
      <c r="C832" s="429" t="s">
        <v>3155</v>
      </c>
      <c r="D832" s="97" t="s">
        <v>3650</v>
      </c>
      <c r="E832" s="97">
        <v>204873388</v>
      </c>
      <c r="F832" s="97" t="s">
        <v>3157</v>
      </c>
      <c r="G832" s="450" t="s">
        <v>3709</v>
      </c>
      <c r="H832" s="454">
        <v>8.64</v>
      </c>
      <c r="I832" s="97" t="s">
        <v>3157</v>
      </c>
      <c r="J832" s="97" t="s">
        <v>3195</v>
      </c>
      <c r="K832" s="442"/>
      <c r="L832" s="463">
        <v>762.19999999999993</v>
      </c>
      <c r="M832" s="460" t="s">
        <v>4077</v>
      </c>
    </row>
    <row r="833" spans="1:13" ht="89.25" x14ac:dyDescent="0.2">
      <c r="A833" s="464">
        <v>824</v>
      </c>
      <c r="B833" s="441" t="s">
        <v>3154</v>
      </c>
      <c r="C833" s="429" t="s">
        <v>3155</v>
      </c>
      <c r="D833" s="97" t="s">
        <v>3650</v>
      </c>
      <c r="E833" s="97">
        <v>204873388</v>
      </c>
      <c r="F833" s="97" t="s">
        <v>3157</v>
      </c>
      <c r="G833" s="450" t="s">
        <v>3709</v>
      </c>
      <c r="H833" s="454">
        <v>8.64</v>
      </c>
      <c r="I833" s="97" t="s">
        <v>3157</v>
      </c>
      <c r="J833" s="97" t="s">
        <v>3195</v>
      </c>
      <c r="K833" s="442"/>
      <c r="L833" s="463">
        <v>762.19999999999993</v>
      </c>
      <c r="M833" s="460" t="s">
        <v>4078</v>
      </c>
    </row>
    <row r="834" spans="1:13" ht="63.75" x14ac:dyDescent="0.2">
      <c r="A834" s="464">
        <v>825</v>
      </c>
      <c r="B834" s="441" t="s">
        <v>3154</v>
      </c>
      <c r="C834" s="429" t="s">
        <v>3155</v>
      </c>
      <c r="D834" s="97" t="s">
        <v>3650</v>
      </c>
      <c r="E834" s="97">
        <v>204873388</v>
      </c>
      <c r="F834" s="97" t="s">
        <v>3157</v>
      </c>
      <c r="G834" s="450" t="s">
        <v>3709</v>
      </c>
      <c r="H834" s="454">
        <v>8.64</v>
      </c>
      <c r="I834" s="97" t="s">
        <v>3157</v>
      </c>
      <c r="J834" s="97" t="s">
        <v>3195</v>
      </c>
      <c r="K834" s="442"/>
      <c r="L834" s="463">
        <v>762.19999999999993</v>
      </c>
      <c r="M834" s="460" t="s">
        <v>4079</v>
      </c>
    </row>
    <row r="835" spans="1:13" ht="63.75" x14ac:dyDescent="0.2">
      <c r="A835" s="464">
        <v>826</v>
      </c>
      <c r="B835" s="441" t="s">
        <v>3154</v>
      </c>
      <c r="C835" s="429" t="s">
        <v>3155</v>
      </c>
      <c r="D835" s="97" t="s">
        <v>3650</v>
      </c>
      <c r="E835" s="97">
        <v>204873388</v>
      </c>
      <c r="F835" s="97" t="s">
        <v>3157</v>
      </c>
      <c r="G835" s="450" t="s">
        <v>3709</v>
      </c>
      <c r="H835" s="454">
        <v>8.64</v>
      </c>
      <c r="I835" s="97" t="s">
        <v>3157</v>
      </c>
      <c r="J835" s="97" t="s">
        <v>3195</v>
      </c>
      <c r="K835" s="442"/>
      <c r="L835" s="463">
        <v>762.19999999999993</v>
      </c>
      <c r="M835" s="460" t="s">
        <v>4080</v>
      </c>
    </row>
    <row r="836" spans="1:13" ht="63.75" x14ac:dyDescent="0.2">
      <c r="A836" s="464">
        <v>827</v>
      </c>
      <c r="B836" s="441" t="s">
        <v>3154</v>
      </c>
      <c r="C836" s="429" t="s">
        <v>3155</v>
      </c>
      <c r="D836" s="97" t="s">
        <v>3650</v>
      </c>
      <c r="E836" s="97">
        <v>204873388</v>
      </c>
      <c r="F836" s="97" t="s">
        <v>3157</v>
      </c>
      <c r="G836" s="450" t="s">
        <v>3709</v>
      </c>
      <c r="H836" s="454">
        <v>8.64</v>
      </c>
      <c r="I836" s="97" t="s">
        <v>3157</v>
      </c>
      <c r="J836" s="97" t="s">
        <v>3195</v>
      </c>
      <c r="K836" s="442"/>
      <c r="L836" s="463">
        <v>762.19999999999993</v>
      </c>
      <c r="M836" s="460" t="s">
        <v>4081</v>
      </c>
    </row>
    <row r="837" spans="1:13" ht="76.5" x14ac:dyDescent="0.2">
      <c r="A837" s="464">
        <v>828</v>
      </c>
      <c r="B837" s="441" t="s">
        <v>3154</v>
      </c>
      <c r="C837" s="429" t="s">
        <v>3155</v>
      </c>
      <c r="D837" s="97" t="s">
        <v>3650</v>
      </c>
      <c r="E837" s="97">
        <v>204873388</v>
      </c>
      <c r="F837" s="97" t="s">
        <v>3157</v>
      </c>
      <c r="G837" s="450" t="s">
        <v>3709</v>
      </c>
      <c r="H837" s="454">
        <v>8.64</v>
      </c>
      <c r="I837" s="97" t="s">
        <v>3157</v>
      </c>
      <c r="J837" s="97" t="s">
        <v>3195</v>
      </c>
      <c r="K837" s="442"/>
      <c r="L837" s="463">
        <v>762.19999999999993</v>
      </c>
      <c r="M837" s="460" t="s">
        <v>4082</v>
      </c>
    </row>
    <row r="838" spans="1:13" ht="76.5" x14ac:dyDescent="0.2">
      <c r="A838" s="464">
        <v>829</v>
      </c>
      <c r="B838" s="441" t="s">
        <v>3154</v>
      </c>
      <c r="C838" s="429" t="s">
        <v>3155</v>
      </c>
      <c r="D838" s="97" t="s">
        <v>3650</v>
      </c>
      <c r="E838" s="97">
        <v>204873388</v>
      </c>
      <c r="F838" s="97" t="s">
        <v>3157</v>
      </c>
      <c r="G838" s="450" t="s">
        <v>3709</v>
      </c>
      <c r="H838" s="454">
        <v>8.64</v>
      </c>
      <c r="I838" s="97" t="s">
        <v>3157</v>
      </c>
      <c r="J838" s="97" t="s">
        <v>3195</v>
      </c>
      <c r="K838" s="442"/>
      <c r="L838" s="463">
        <v>762.19999999999993</v>
      </c>
      <c r="M838" s="460" t="s">
        <v>4083</v>
      </c>
    </row>
    <row r="839" spans="1:13" ht="76.5" x14ac:dyDescent="0.2">
      <c r="A839" s="464">
        <v>830</v>
      </c>
      <c r="B839" s="441" t="s">
        <v>3154</v>
      </c>
      <c r="C839" s="429" t="s">
        <v>3155</v>
      </c>
      <c r="D839" s="97" t="s">
        <v>3650</v>
      </c>
      <c r="E839" s="97">
        <v>204873388</v>
      </c>
      <c r="F839" s="97" t="s">
        <v>3157</v>
      </c>
      <c r="G839" s="450" t="s">
        <v>3709</v>
      </c>
      <c r="H839" s="454">
        <v>8.64</v>
      </c>
      <c r="I839" s="97" t="s">
        <v>3157</v>
      </c>
      <c r="J839" s="97" t="s">
        <v>3195</v>
      </c>
      <c r="K839" s="442"/>
      <c r="L839" s="463">
        <v>762.19999999999993</v>
      </c>
      <c r="M839" s="460" t="s">
        <v>4084</v>
      </c>
    </row>
    <row r="840" spans="1:13" ht="114.75" x14ac:dyDescent="0.2">
      <c r="A840" s="464">
        <v>831</v>
      </c>
      <c r="B840" s="441" t="s">
        <v>3154</v>
      </c>
      <c r="C840" s="429" t="s">
        <v>3155</v>
      </c>
      <c r="D840" s="97" t="s">
        <v>3650</v>
      </c>
      <c r="E840" s="97">
        <v>204873388</v>
      </c>
      <c r="F840" s="97" t="s">
        <v>3157</v>
      </c>
      <c r="G840" s="450" t="s">
        <v>3709</v>
      </c>
      <c r="H840" s="454">
        <v>8.64</v>
      </c>
      <c r="I840" s="97" t="s">
        <v>3157</v>
      </c>
      <c r="J840" s="97" t="s">
        <v>3195</v>
      </c>
      <c r="K840" s="442"/>
      <c r="L840" s="463">
        <v>762.19999999999993</v>
      </c>
      <c r="M840" s="460" t="s">
        <v>4085</v>
      </c>
    </row>
    <row r="841" spans="1:13" ht="102" x14ac:dyDescent="0.2">
      <c r="A841" s="464">
        <v>832</v>
      </c>
      <c r="B841" s="441" t="s">
        <v>3154</v>
      </c>
      <c r="C841" s="429" t="s">
        <v>3155</v>
      </c>
      <c r="D841" s="97" t="s">
        <v>3650</v>
      </c>
      <c r="E841" s="97">
        <v>204873388</v>
      </c>
      <c r="F841" s="97" t="s">
        <v>3157</v>
      </c>
      <c r="G841" s="450" t="s">
        <v>3709</v>
      </c>
      <c r="H841" s="454">
        <v>8.64</v>
      </c>
      <c r="I841" s="97" t="s">
        <v>3157</v>
      </c>
      <c r="J841" s="97" t="s">
        <v>3195</v>
      </c>
      <c r="K841" s="442"/>
      <c r="L841" s="463">
        <v>762.19999999999993</v>
      </c>
      <c r="M841" s="460" t="s">
        <v>4086</v>
      </c>
    </row>
    <row r="842" spans="1:13" ht="76.5" x14ac:dyDescent="0.2">
      <c r="A842" s="464">
        <v>833</v>
      </c>
      <c r="B842" s="441" t="s">
        <v>3154</v>
      </c>
      <c r="C842" s="429" t="s">
        <v>3155</v>
      </c>
      <c r="D842" s="97" t="s">
        <v>3650</v>
      </c>
      <c r="E842" s="97">
        <v>204873388</v>
      </c>
      <c r="F842" s="97" t="s">
        <v>3157</v>
      </c>
      <c r="G842" s="450" t="s">
        <v>3709</v>
      </c>
      <c r="H842" s="454">
        <v>13.9346</v>
      </c>
      <c r="I842" s="97" t="s">
        <v>3157</v>
      </c>
      <c r="J842" s="97" t="s">
        <v>3195</v>
      </c>
      <c r="K842" s="442"/>
      <c r="L842" s="463">
        <v>762.19999999999993</v>
      </c>
      <c r="M842" s="460" t="s">
        <v>4087</v>
      </c>
    </row>
    <row r="843" spans="1:13" ht="76.5" x14ac:dyDescent="0.2">
      <c r="A843" s="464">
        <v>834</v>
      </c>
      <c r="B843" s="441" t="s">
        <v>3154</v>
      </c>
      <c r="C843" s="429" t="s">
        <v>3155</v>
      </c>
      <c r="D843" s="97" t="s">
        <v>3650</v>
      </c>
      <c r="E843" s="97">
        <v>204873388</v>
      </c>
      <c r="F843" s="97" t="s">
        <v>3157</v>
      </c>
      <c r="G843" s="450" t="s">
        <v>3709</v>
      </c>
      <c r="H843" s="450">
        <v>13.9346</v>
      </c>
      <c r="I843" s="97" t="s">
        <v>3157</v>
      </c>
      <c r="J843" s="97" t="s">
        <v>3195</v>
      </c>
      <c r="K843" s="442"/>
      <c r="L843" s="463">
        <v>762.19999999999993</v>
      </c>
      <c r="M843" s="460" t="s">
        <v>4088</v>
      </c>
    </row>
    <row r="844" spans="1:13" ht="89.25" x14ac:dyDescent="0.2">
      <c r="A844" s="464">
        <v>835</v>
      </c>
      <c r="B844" s="441" t="s">
        <v>3154</v>
      </c>
      <c r="C844" s="429" t="s">
        <v>3155</v>
      </c>
      <c r="D844" s="97" t="s">
        <v>3650</v>
      </c>
      <c r="E844" s="97">
        <v>204873388</v>
      </c>
      <c r="F844" s="97" t="s">
        <v>3157</v>
      </c>
      <c r="G844" s="450" t="s">
        <v>3709</v>
      </c>
      <c r="H844" s="454">
        <v>4.165</v>
      </c>
      <c r="I844" s="97" t="s">
        <v>3157</v>
      </c>
      <c r="J844" s="97" t="s">
        <v>3195</v>
      </c>
      <c r="K844" s="442"/>
      <c r="L844" s="463">
        <v>762.19999999999993</v>
      </c>
      <c r="M844" s="460" t="s">
        <v>4089</v>
      </c>
    </row>
    <row r="845" spans="1:13" ht="76.5" x14ac:dyDescent="0.2">
      <c r="A845" s="464">
        <v>836</v>
      </c>
      <c r="B845" s="441" t="s">
        <v>3154</v>
      </c>
      <c r="C845" s="429" t="s">
        <v>3155</v>
      </c>
      <c r="D845" s="97" t="s">
        <v>3650</v>
      </c>
      <c r="E845" s="97">
        <v>204873388</v>
      </c>
      <c r="F845" s="97" t="s">
        <v>3157</v>
      </c>
      <c r="G845" s="450" t="s">
        <v>3709</v>
      </c>
      <c r="H845" s="450">
        <v>4.165</v>
      </c>
      <c r="I845" s="97" t="s">
        <v>3157</v>
      </c>
      <c r="J845" s="97" t="s">
        <v>3195</v>
      </c>
      <c r="K845" s="442"/>
      <c r="L845" s="463">
        <v>762.19999999999993</v>
      </c>
      <c r="M845" s="460" t="s">
        <v>4090</v>
      </c>
    </row>
    <row r="846" spans="1:13" ht="89.25" x14ac:dyDescent="0.2">
      <c r="A846" s="464">
        <v>837</v>
      </c>
      <c r="B846" s="441" t="s">
        <v>3154</v>
      </c>
      <c r="C846" s="429" t="s">
        <v>3155</v>
      </c>
      <c r="D846" s="97" t="s">
        <v>3650</v>
      </c>
      <c r="E846" s="97">
        <v>204873388</v>
      </c>
      <c r="F846" s="97" t="s">
        <v>3157</v>
      </c>
      <c r="G846" s="450" t="s">
        <v>3709</v>
      </c>
      <c r="H846" s="454">
        <v>4.165</v>
      </c>
      <c r="I846" s="97" t="s">
        <v>3157</v>
      </c>
      <c r="J846" s="97" t="s">
        <v>3195</v>
      </c>
      <c r="K846" s="442"/>
      <c r="L846" s="463">
        <v>762.19999999999993</v>
      </c>
      <c r="M846" s="460" t="s">
        <v>4091</v>
      </c>
    </row>
    <row r="847" spans="1:13" ht="63.75" x14ac:dyDescent="0.2">
      <c r="A847" s="464">
        <v>838</v>
      </c>
      <c r="B847" s="441" t="s">
        <v>3154</v>
      </c>
      <c r="C847" s="429" t="s">
        <v>3155</v>
      </c>
      <c r="D847" s="97" t="s">
        <v>3650</v>
      </c>
      <c r="E847" s="97">
        <v>204873388</v>
      </c>
      <c r="F847" s="97" t="s">
        <v>3157</v>
      </c>
      <c r="G847" s="450" t="s">
        <v>3709</v>
      </c>
      <c r="H847" s="450">
        <v>4.165</v>
      </c>
      <c r="I847" s="97" t="s">
        <v>3157</v>
      </c>
      <c r="J847" s="97" t="s">
        <v>3195</v>
      </c>
      <c r="K847" s="442"/>
      <c r="L847" s="463">
        <v>762.19999999999993</v>
      </c>
      <c r="M847" s="460" t="s">
        <v>4092</v>
      </c>
    </row>
    <row r="848" spans="1:13" ht="76.5" x14ac:dyDescent="0.2">
      <c r="A848" s="464">
        <v>839</v>
      </c>
      <c r="B848" s="441" t="s">
        <v>3154</v>
      </c>
      <c r="C848" s="429" t="s">
        <v>3155</v>
      </c>
      <c r="D848" s="97" t="s">
        <v>3650</v>
      </c>
      <c r="E848" s="97">
        <v>204873388</v>
      </c>
      <c r="F848" s="97" t="s">
        <v>3157</v>
      </c>
      <c r="G848" s="450" t="s">
        <v>3709</v>
      </c>
      <c r="H848" s="454">
        <v>4.165</v>
      </c>
      <c r="I848" s="97" t="s">
        <v>3157</v>
      </c>
      <c r="J848" s="97" t="s">
        <v>3195</v>
      </c>
      <c r="K848" s="442"/>
      <c r="L848" s="463">
        <v>762.19999999999993</v>
      </c>
      <c r="M848" s="460" t="s">
        <v>4093</v>
      </c>
    </row>
    <row r="849" spans="1:13" ht="89.25" x14ac:dyDescent="0.2">
      <c r="A849" s="464">
        <v>840</v>
      </c>
      <c r="B849" s="441" t="s">
        <v>3154</v>
      </c>
      <c r="C849" s="429" t="s">
        <v>3155</v>
      </c>
      <c r="D849" s="97" t="s">
        <v>3650</v>
      </c>
      <c r="E849" s="97">
        <v>204873388</v>
      </c>
      <c r="F849" s="97" t="s">
        <v>3157</v>
      </c>
      <c r="G849" s="450" t="s">
        <v>3709</v>
      </c>
      <c r="H849" s="450">
        <v>4.165</v>
      </c>
      <c r="I849" s="97" t="s">
        <v>3157</v>
      </c>
      <c r="J849" s="97" t="s">
        <v>3195</v>
      </c>
      <c r="K849" s="442"/>
      <c r="L849" s="463">
        <v>762.19999999999993</v>
      </c>
      <c r="M849" s="460" t="s">
        <v>4094</v>
      </c>
    </row>
    <row r="850" spans="1:13" ht="76.5" x14ac:dyDescent="0.2">
      <c r="A850" s="464">
        <v>841</v>
      </c>
      <c r="B850" s="441" t="s">
        <v>3154</v>
      </c>
      <c r="C850" s="429" t="s">
        <v>3155</v>
      </c>
      <c r="D850" s="97" t="s">
        <v>3650</v>
      </c>
      <c r="E850" s="97">
        <v>204873388</v>
      </c>
      <c r="F850" s="97" t="s">
        <v>3157</v>
      </c>
      <c r="G850" s="450" t="s">
        <v>3709</v>
      </c>
      <c r="H850" s="454">
        <v>4.165</v>
      </c>
      <c r="I850" s="97" t="s">
        <v>3157</v>
      </c>
      <c r="J850" s="97" t="s">
        <v>3195</v>
      </c>
      <c r="K850" s="442"/>
      <c r="L850" s="463">
        <v>762.19999999999993</v>
      </c>
      <c r="M850" s="460" t="s">
        <v>4095</v>
      </c>
    </row>
    <row r="851" spans="1:13" ht="76.5" x14ac:dyDescent="0.2">
      <c r="A851" s="464">
        <v>842</v>
      </c>
      <c r="B851" s="441" t="s">
        <v>3154</v>
      </c>
      <c r="C851" s="429" t="s">
        <v>3155</v>
      </c>
      <c r="D851" s="97" t="s">
        <v>3650</v>
      </c>
      <c r="E851" s="97">
        <v>204873388</v>
      </c>
      <c r="F851" s="97" t="s">
        <v>3157</v>
      </c>
      <c r="G851" s="450" t="s">
        <v>3709</v>
      </c>
      <c r="H851" s="450">
        <v>4.165</v>
      </c>
      <c r="I851" s="97" t="s">
        <v>3157</v>
      </c>
      <c r="J851" s="97" t="s">
        <v>3195</v>
      </c>
      <c r="K851" s="442"/>
      <c r="L851" s="463">
        <v>762.19999999999993</v>
      </c>
      <c r="M851" s="460" t="s">
        <v>4096</v>
      </c>
    </row>
    <row r="852" spans="1:13" ht="76.5" x14ac:dyDescent="0.2">
      <c r="A852" s="464">
        <v>843</v>
      </c>
      <c r="B852" s="441" t="s">
        <v>3154</v>
      </c>
      <c r="C852" s="429" t="s">
        <v>3155</v>
      </c>
      <c r="D852" s="97" t="s">
        <v>3650</v>
      </c>
      <c r="E852" s="97">
        <v>204873388</v>
      </c>
      <c r="F852" s="97" t="s">
        <v>3157</v>
      </c>
      <c r="G852" s="450" t="s">
        <v>3709</v>
      </c>
      <c r="H852" s="454">
        <v>4.165</v>
      </c>
      <c r="I852" s="97" t="s">
        <v>3157</v>
      </c>
      <c r="J852" s="97" t="s">
        <v>3195</v>
      </c>
      <c r="K852" s="442"/>
      <c r="L852" s="463">
        <v>762.19999999999993</v>
      </c>
      <c r="M852" s="460" t="s">
        <v>4097</v>
      </c>
    </row>
    <row r="853" spans="1:13" ht="89.25" x14ac:dyDescent="0.2">
      <c r="A853" s="464">
        <v>844</v>
      </c>
      <c r="B853" s="441" t="s">
        <v>3154</v>
      </c>
      <c r="C853" s="429" t="s">
        <v>3155</v>
      </c>
      <c r="D853" s="97" t="s">
        <v>3650</v>
      </c>
      <c r="E853" s="97">
        <v>204873388</v>
      </c>
      <c r="F853" s="97" t="s">
        <v>3157</v>
      </c>
      <c r="G853" s="450" t="s">
        <v>3709</v>
      </c>
      <c r="H853" s="450">
        <v>4.165</v>
      </c>
      <c r="I853" s="97" t="s">
        <v>3157</v>
      </c>
      <c r="J853" s="97" t="s">
        <v>3195</v>
      </c>
      <c r="K853" s="442"/>
      <c r="L853" s="463">
        <v>762.19999999999993</v>
      </c>
      <c r="M853" s="460" t="s">
        <v>4098</v>
      </c>
    </row>
    <row r="854" spans="1:13" ht="76.5" x14ac:dyDescent="0.2">
      <c r="A854" s="464">
        <v>845</v>
      </c>
      <c r="B854" s="441" t="s">
        <v>3154</v>
      </c>
      <c r="C854" s="429" t="s">
        <v>3155</v>
      </c>
      <c r="D854" s="97" t="s">
        <v>3650</v>
      </c>
      <c r="E854" s="97">
        <v>204873388</v>
      </c>
      <c r="F854" s="97" t="s">
        <v>3157</v>
      </c>
      <c r="G854" s="450" t="s">
        <v>3709</v>
      </c>
      <c r="H854" s="454">
        <v>8.64</v>
      </c>
      <c r="I854" s="97" t="s">
        <v>3157</v>
      </c>
      <c r="J854" s="97" t="s">
        <v>3195</v>
      </c>
      <c r="K854" s="442"/>
      <c r="L854" s="463">
        <v>762.19999999999993</v>
      </c>
      <c r="M854" s="460" t="s">
        <v>4099</v>
      </c>
    </row>
    <row r="855" spans="1:13" ht="89.25" x14ac:dyDescent="0.2">
      <c r="A855" s="464">
        <v>846</v>
      </c>
      <c r="B855" s="441" t="s">
        <v>3154</v>
      </c>
      <c r="C855" s="429" t="s">
        <v>3155</v>
      </c>
      <c r="D855" s="97" t="s">
        <v>3650</v>
      </c>
      <c r="E855" s="97">
        <v>204873388</v>
      </c>
      <c r="F855" s="97" t="s">
        <v>3157</v>
      </c>
      <c r="G855" s="450" t="s">
        <v>3709</v>
      </c>
      <c r="H855" s="454">
        <v>8.64</v>
      </c>
      <c r="I855" s="97" t="s">
        <v>3157</v>
      </c>
      <c r="J855" s="97" t="s">
        <v>3195</v>
      </c>
      <c r="K855" s="442"/>
      <c r="L855" s="463">
        <v>762.19999999999993</v>
      </c>
      <c r="M855" s="460" t="s">
        <v>4100</v>
      </c>
    </row>
    <row r="856" spans="1:13" ht="76.5" x14ac:dyDescent="0.2">
      <c r="A856" s="464">
        <v>847</v>
      </c>
      <c r="B856" s="441" t="s">
        <v>3154</v>
      </c>
      <c r="C856" s="429" t="s">
        <v>3155</v>
      </c>
      <c r="D856" s="97" t="s">
        <v>3650</v>
      </c>
      <c r="E856" s="97">
        <v>204873388</v>
      </c>
      <c r="F856" s="97" t="s">
        <v>3157</v>
      </c>
      <c r="G856" s="450" t="s">
        <v>3709</v>
      </c>
      <c r="H856" s="454">
        <v>4.165</v>
      </c>
      <c r="I856" s="97" t="s">
        <v>3157</v>
      </c>
      <c r="J856" s="97" t="s">
        <v>3195</v>
      </c>
      <c r="K856" s="442"/>
      <c r="L856" s="463">
        <v>762.19999999999993</v>
      </c>
      <c r="M856" s="460" t="s">
        <v>4101</v>
      </c>
    </row>
    <row r="857" spans="1:13" ht="76.5" x14ac:dyDescent="0.2">
      <c r="A857" s="464">
        <v>848</v>
      </c>
      <c r="B857" s="441" t="s">
        <v>3154</v>
      </c>
      <c r="C857" s="429" t="s">
        <v>3155</v>
      </c>
      <c r="D857" s="97" t="s">
        <v>3650</v>
      </c>
      <c r="E857" s="97">
        <v>204873388</v>
      </c>
      <c r="F857" s="97" t="s">
        <v>3157</v>
      </c>
      <c r="G857" s="450" t="s">
        <v>3709</v>
      </c>
      <c r="H857" s="450">
        <v>4.165</v>
      </c>
      <c r="I857" s="97" t="s">
        <v>3157</v>
      </c>
      <c r="J857" s="97" t="s">
        <v>3195</v>
      </c>
      <c r="K857" s="442"/>
      <c r="L857" s="463">
        <v>762.19999999999993</v>
      </c>
      <c r="M857" s="460" t="s">
        <v>4102</v>
      </c>
    </row>
    <row r="858" spans="1:13" ht="102" x14ac:dyDescent="0.2">
      <c r="A858" s="464">
        <v>849</v>
      </c>
      <c r="B858" s="441" t="s">
        <v>3154</v>
      </c>
      <c r="C858" s="429" t="s">
        <v>3155</v>
      </c>
      <c r="D858" s="97" t="s">
        <v>3650</v>
      </c>
      <c r="E858" s="97">
        <v>204873388</v>
      </c>
      <c r="F858" s="97" t="s">
        <v>3157</v>
      </c>
      <c r="G858" s="450" t="s">
        <v>3709</v>
      </c>
      <c r="H858" s="454">
        <v>4.165</v>
      </c>
      <c r="I858" s="97" t="s">
        <v>3157</v>
      </c>
      <c r="J858" s="97" t="s">
        <v>3195</v>
      </c>
      <c r="K858" s="442"/>
      <c r="L858" s="463">
        <v>762.19999999999993</v>
      </c>
      <c r="M858" s="460" t="s">
        <v>4103</v>
      </c>
    </row>
    <row r="859" spans="1:13" ht="114.75" x14ac:dyDescent="0.2">
      <c r="A859" s="464">
        <v>850</v>
      </c>
      <c r="B859" s="441" t="s">
        <v>3154</v>
      </c>
      <c r="C859" s="429" t="s">
        <v>3155</v>
      </c>
      <c r="D859" s="97" t="s">
        <v>3650</v>
      </c>
      <c r="E859" s="97">
        <v>204873388</v>
      </c>
      <c r="F859" s="97" t="s">
        <v>3157</v>
      </c>
      <c r="G859" s="450" t="s">
        <v>3709</v>
      </c>
      <c r="H859" s="454">
        <v>4.165</v>
      </c>
      <c r="I859" s="97" t="s">
        <v>3157</v>
      </c>
      <c r="J859" s="97" t="s">
        <v>3195</v>
      </c>
      <c r="K859" s="442"/>
      <c r="L859" s="463">
        <v>762.19999999999993</v>
      </c>
      <c r="M859" s="460" t="s">
        <v>4104</v>
      </c>
    </row>
    <row r="860" spans="1:13" ht="102" x14ac:dyDescent="0.2">
      <c r="A860" s="464">
        <v>851</v>
      </c>
      <c r="B860" s="441" t="s">
        <v>3154</v>
      </c>
      <c r="C860" s="429" t="s">
        <v>3155</v>
      </c>
      <c r="D860" s="97" t="s">
        <v>3650</v>
      </c>
      <c r="E860" s="97">
        <v>204873388</v>
      </c>
      <c r="F860" s="97" t="s">
        <v>3157</v>
      </c>
      <c r="G860" s="450" t="s">
        <v>3709</v>
      </c>
      <c r="H860" s="450">
        <v>4.165</v>
      </c>
      <c r="I860" s="97" t="s">
        <v>3157</v>
      </c>
      <c r="J860" s="97" t="s">
        <v>3195</v>
      </c>
      <c r="K860" s="442"/>
      <c r="L860" s="463">
        <v>762.19999999999993</v>
      </c>
      <c r="M860" s="460" t="s">
        <v>4105</v>
      </c>
    </row>
    <row r="861" spans="1:13" ht="63.75" x14ac:dyDescent="0.2">
      <c r="A861" s="464">
        <v>852</v>
      </c>
      <c r="B861" s="441" t="s">
        <v>3154</v>
      </c>
      <c r="C861" s="429" t="s">
        <v>3155</v>
      </c>
      <c r="D861" s="97" t="s">
        <v>3650</v>
      </c>
      <c r="E861" s="97">
        <v>204873388</v>
      </c>
      <c r="F861" s="97" t="s">
        <v>3157</v>
      </c>
      <c r="G861" s="450" t="s">
        <v>3709</v>
      </c>
      <c r="H861" s="454">
        <v>8.64</v>
      </c>
      <c r="I861" s="97" t="s">
        <v>3157</v>
      </c>
      <c r="J861" s="97" t="s">
        <v>3195</v>
      </c>
      <c r="K861" s="442"/>
      <c r="L861" s="463">
        <v>762.19999999999993</v>
      </c>
      <c r="M861" s="460" t="s">
        <v>4106</v>
      </c>
    </row>
    <row r="862" spans="1:13" ht="63.75" x14ac:dyDescent="0.2">
      <c r="A862" s="464">
        <v>853</v>
      </c>
      <c r="B862" s="441" t="s">
        <v>3154</v>
      </c>
      <c r="C862" s="429" t="s">
        <v>3155</v>
      </c>
      <c r="D862" s="97" t="s">
        <v>3650</v>
      </c>
      <c r="E862" s="97">
        <v>204873388</v>
      </c>
      <c r="F862" s="97" t="s">
        <v>3157</v>
      </c>
      <c r="G862" s="450" t="s">
        <v>3709</v>
      </c>
      <c r="H862" s="454">
        <v>8.64</v>
      </c>
      <c r="I862" s="97" t="s">
        <v>3157</v>
      </c>
      <c r="J862" s="97" t="s">
        <v>3195</v>
      </c>
      <c r="K862" s="442"/>
      <c r="L862" s="463">
        <v>762.19999999999993</v>
      </c>
      <c r="M862" s="460" t="s">
        <v>4107</v>
      </c>
    </row>
    <row r="863" spans="1:13" ht="89.25" x14ac:dyDescent="0.2">
      <c r="A863" s="464">
        <v>854</v>
      </c>
      <c r="B863" s="441" t="s">
        <v>3154</v>
      </c>
      <c r="C863" s="429" t="s">
        <v>3155</v>
      </c>
      <c r="D863" s="97" t="s">
        <v>3650</v>
      </c>
      <c r="E863" s="97">
        <v>204873388</v>
      </c>
      <c r="F863" s="97" t="s">
        <v>3157</v>
      </c>
      <c r="G863" s="450" t="s">
        <v>3709</v>
      </c>
      <c r="H863" s="455">
        <v>8.64</v>
      </c>
      <c r="I863" s="97" t="s">
        <v>3157</v>
      </c>
      <c r="J863" s="97" t="s">
        <v>3195</v>
      </c>
      <c r="K863" s="442"/>
      <c r="L863" s="463">
        <v>762.19999999999993</v>
      </c>
      <c r="M863" s="460" t="s">
        <v>4108</v>
      </c>
    </row>
    <row r="864" spans="1:13" ht="63.75" x14ac:dyDescent="0.2">
      <c r="A864" s="464">
        <v>855</v>
      </c>
      <c r="B864" s="441" t="s">
        <v>3154</v>
      </c>
      <c r="C864" s="429" t="s">
        <v>3155</v>
      </c>
      <c r="D864" s="97" t="s">
        <v>3650</v>
      </c>
      <c r="E864" s="97">
        <v>204873388</v>
      </c>
      <c r="F864" s="97" t="s">
        <v>3157</v>
      </c>
      <c r="G864" s="450" t="s">
        <v>3709</v>
      </c>
      <c r="H864" s="456">
        <v>8.64</v>
      </c>
      <c r="I864" s="97" t="s">
        <v>3157</v>
      </c>
      <c r="J864" s="97" t="s">
        <v>3195</v>
      </c>
      <c r="K864" s="442"/>
      <c r="L864" s="463">
        <v>762.19999999999993</v>
      </c>
      <c r="M864" s="460" t="s">
        <v>4109</v>
      </c>
    </row>
    <row r="865" spans="1:13" ht="102" x14ac:dyDescent="0.2">
      <c r="A865" s="464">
        <v>856</v>
      </c>
      <c r="B865" s="441" t="s">
        <v>3154</v>
      </c>
      <c r="C865" s="429" t="s">
        <v>3155</v>
      </c>
      <c r="D865" s="97" t="s">
        <v>3650</v>
      </c>
      <c r="E865" s="97">
        <v>204873388</v>
      </c>
      <c r="F865" s="97" t="s">
        <v>3157</v>
      </c>
      <c r="G865" s="450" t="s">
        <v>3709</v>
      </c>
      <c r="H865" s="450">
        <v>4.165</v>
      </c>
      <c r="I865" s="97" t="s">
        <v>3157</v>
      </c>
      <c r="J865" s="97" t="s">
        <v>3195</v>
      </c>
      <c r="K865" s="442"/>
      <c r="L865" s="463">
        <v>529.74</v>
      </c>
      <c r="M865" s="460" t="s">
        <v>4110</v>
      </c>
    </row>
    <row r="866" spans="1:13" ht="153" x14ac:dyDescent="0.2">
      <c r="A866" s="464">
        <v>857</v>
      </c>
      <c r="B866" s="441" t="s">
        <v>3154</v>
      </c>
      <c r="C866" s="429" t="s">
        <v>3155</v>
      </c>
      <c r="D866" s="97" t="s">
        <v>3650</v>
      </c>
      <c r="E866" s="97">
        <v>204873388</v>
      </c>
      <c r="F866" s="97" t="s">
        <v>3157</v>
      </c>
      <c r="G866" s="450" t="s">
        <v>3709</v>
      </c>
      <c r="H866" s="450">
        <v>9.7695999999999987</v>
      </c>
      <c r="I866" s="97" t="s">
        <v>3157</v>
      </c>
      <c r="J866" s="97" t="s">
        <v>3195</v>
      </c>
      <c r="K866" s="442"/>
      <c r="L866" s="463">
        <v>529.74</v>
      </c>
      <c r="M866" s="460" t="s">
        <v>4111</v>
      </c>
    </row>
    <row r="867" spans="1:13" ht="153" x14ac:dyDescent="0.2">
      <c r="A867" s="464">
        <v>858</v>
      </c>
      <c r="B867" s="441" t="s">
        <v>3154</v>
      </c>
      <c r="C867" s="429" t="s">
        <v>3155</v>
      </c>
      <c r="D867" s="97" t="s">
        <v>3650</v>
      </c>
      <c r="E867" s="97">
        <v>204873388</v>
      </c>
      <c r="F867" s="97" t="s">
        <v>3157</v>
      </c>
      <c r="G867" s="450" t="s">
        <v>3709</v>
      </c>
      <c r="H867" s="450">
        <v>4.165</v>
      </c>
      <c r="I867" s="97" t="s">
        <v>3157</v>
      </c>
      <c r="J867" s="97" t="s">
        <v>3195</v>
      </c>
      <c r="K867" s="442"/>
      <c r="L867" s="463">
        <v>529.74</v>
      </c>
      <c r="M867" s="460" t="s">
        <v>4112</v>
      </c>
    </row>
    <row r="868" spans="1:13" ht="153" x14ac:dyDescent="0.2">
      <c r="A868" s="464">
        <v>859</v>
      </c>
      <c r="B868" s="441" t="s">
        <v>3154</v>
      </c>
      <c r="C868" s="429" t="s">
        <v>3155</v>
      </c>
      <c r="D868" s="97" t="s">
        <v>3650</v>
      </c>
      <c r="E868" s="97">
        <v>204873388</v>
      </c>
      <c r="F868" s="97" t="s">
        <v>3157</v>
      </c>
      <c r="G868" s="450" t="s">
        <v>3709</v>
      </c>
      <c r="H868" s="450">
        <v>4.165</v>
      </c>
      <c r="I868" s="97" t="s">
        <v>3157</v>
      </c>
      <c r="J868" s="97" t="s">
        <v>3195</v>
      </c>
      <c r="K868" s="442"/>
      <c r="L868" s="463">
        <v>529.74</v>
      </c>
      <c r="M868" s="460" t="s">
        <v>4113</v>
      </c>
    </row>
    <row r="869" spans="1:13" ht="140.25" x14ac:dyDescent="0.2">
      <c r="A869" s="464">
        <v>860</v>
      </c>
      <c r="B869" s="441" t="s">
        <v>3154</v>
      </c>
      <c r="C869" s="429" t="s">
        <v>3155</v>
      </c>
      <c r="D869" s="97" t="s">
        <v>3650</v>
      </c>
      <c r="E869" s="97">
        <v>204873388</v>
      </c>
      <c r="F869" s="97" t="s">
        <v>3157</v>
      </c>
      <c r="G869" s="450" t="s">
        <v>3709</v>
      </c>
      <c r="H869" s="450">
        <v>4.165</v>
      </c>
      <c r="I869" s="97" t="s">
        <v>3157</v>
      </c>
      <c r="J869" s="97" t="s">
        <v>3195</v>
      </c>
      <c r="K869" s="442"/>
      <c r="L869" s="463">
        <v>529.74</v>
      </c>
      <c r="M869" s="460" t="s">
        <v>4114</v>
      </c>
    </row>
    <row r="870" spans="1:13" ht="114.75" x14ac:dyDescent="0.2">
      <c r="A870" s="464">
        <v>861</v>
      </c>
      <c r="B870" s="441" t="s">
        <v>3154</v>
      </c>
      <c r="C870" s="429" t="s">
        <v>3155</v>
      </c>
      <c r="D870" s="97" t="s">
        <v>3650</v>
      </c>
      <c r="E870" s="97">
        <v>204873388</v>
      </c>
      <c r="F870" s="97" t="s">
        <v>3157</v>
      </c>
      <c r="G870" s="450" t="s">
        <v>3709</v>
      </c>
      <c r="H870" s="451">
        <v>8.33</v>
      </c>
      <c r="I870" s="97" t="s">
        <v>3157</v>
      </c>
      <c r="J870" s="97" t="s">
        <v>3195</v>
      </c>
      <c r="K870" s="442"/>
      <c r="L870" s="463">
        <v>890.43999999999994</v>
      </c>
      <c r="M870" s="460" t="s">
        <v>4115</v>
      </c>
    </row>
    <row r="871" spans="1:13" ht="165.75" x14ac:dyDescent="0.2">
      <c r="A871" s="464">
        <v>862</v>
      </c>
      <c r="B871" s="441" t="s">
        <v>3154</v>
      </c>
      <c r="C871" s="429" t="s">
        <v>3155</v>
      </c>
      <c r="D871" s="97" t="s">
        <v>3650</v>
      </c>
      <c r="E871" s="97">
        <v>204873388</v>
      </c>
      <c r="F871" s="97" t="s">
        <v>3157</v>
      </c>
      <c r="G871" s="450" t="s">
        <v>3709</v>
      </c>
      <c r="H871" s="451">
        <v>8.33</v>
      </c>
      <c r="I871" s="97" t="s">
        <v>3157</v>
      </c>
      <c r="J871" s="97" t="s">
        <v>3195</v>
      </c>
      <c r="K871" s="442"/>
      <c r="L871" s="463">
        <v>890.43999999999994</v>
      </c>
      <c r="M871" s="460" t="s">
        <v>4116</v>
      </c>
    </row>
    <row r="872" spans="1:13" ht="153" x14ac:dyDescent="0.2">
      <c r="A872" s="464">
        <v>863</v>
      </c>
      <c r="B872" s="441" t="s">
        <v>3154</v>
      </c>
      <c r="C872" s="429" t="s">
        <v>3155</v>
      </c>
      <c r="D872" s="97" t="s">
        <v>3650</v>
      </c>
      <c r="E872" s="97">
        <v>204873388</v>
      </c>
      <c r="F872" s="97" t="s">
        <v>3157</v>
      </c>
      <c r="G872" s="450" t="s">
        <v>3709</v>
      </c>
      <c r="H872" s="451">
        <v>8.33</v>
      </c>
      <c r="I872" s="97" t="s">
        <v>3157</v>
      </c>
      <c r="J872" s="97" t="s">
        <v>3195</v>
      </c>
      <c r="K872" s="442"/>
      <c r="L872" s="463">
        <v>890.43999999999994</v>
      </c>
      <c r="M872" s="460" t="s">
        <v>4117</v>
      </c>
    </row>
    <row r="873" spans="1:13" ht="114.75" x14ac:dyDescent="0.2">
      <c r="A873" s="464">
        <v>864</v>
      </c>
      <c r="B873" s="441" t="s">
        <v>3154</v>
      </c>
      <c r="C873" s="429" t="s">
        <v>3155</v>
      </c>
      <c r="D873" s="97" t="s">
        <v>3650</v>
      </c>
      <c r="E873" s="97">
        <v>204873388</v>
      </c>
      <c r="F873" s="97" t="s">
        <v>3157</v>
      </c>
      <c r="G873" s="450" t="s">
        <v>3709</v>
      </c>
      <c r="H873" s="450">
        <v>4.165</v>
      </c>
      <c r="I873" s="97" t="s">
        <v>3157</v>
      </c>
      <c r="J873" s="97" t="s">
        <v>3195</v>
      </c>
      <c r="K873" s="442"/>
      <c r="L873" s="463">
        <v>529.74</v>
      </c>
      <c r="M873" s="460" t="s">
        <v>4118</v>
      </c>
    </row>
    <row r="874" spans="1:13" ht="102" x14ac:dyDescent="0.2">
      <c r="A874" s="464">
        <v>865</v>
      </c>
      <c r="B874" s="441" t="s">
        <v>3154</v>
      </c>
      <c r="C874" s="429" t="s">
        <v>3155</v>
      </c>
      <c r="D874" s="97" t="s">
        <v>3650</v>
      </c>
      <c r="E874" s="97">
        <v>204873388</v>
      </c>
      <c r="F874" s="97" t="s">
        <v>3157</v>
      </c>
      <c r="G874" s="450" t="s">
        <v>3709</v>
      </c>
      <c r="H874" s="450">
        <v>13.9346</v>
      </c>
      <c r="I874" s="97" t="s">
        <v>3157</v>
      </c>
      <c r="J874" s="97" t="s">
        <v>3195</v>
      </c>
      <c r="K874" s="442"/>
      <c r="L874" s="463">
        <v>890.43999999999994</v>
      </c>
      <c r="M874" s="460" t="s">
        <v>4119</v>
      </c>
    </row>
    <row r="875" spans="1:13" ht="140.25" x14ac:dyDescent="0.2">
      <c r="A875" s="464">
        <v>866</v>
      </c>
      <c r="B875" s="441" t="s">
        <v>3154</v>
      </c>
      <c r="C875" s="429" t="s">
        <v>3155</v>
      </c>
      <c r="D875" s="97" t="s">
        <v>3650</v>
      </c>
      <c r="E875" s="97">
        <v>204873388</v>
      </c>
      <c r="F875" s="97" t="s">
        <v>3157</v>
      </c>
      <c r="G875" s="450" t="s">
        <v>3709</v>
      </c>
      <c r="H875" s="450">
        <v>4.165</v>
      </c>
      <c r="I875" s="97" t="s">
        <v>3157</v>
      </c>
      <c r="J875" s="97" t="s">
        <v>3195</v>
      </c>
      <c r="K875" s="442"/>
      <c r="L875" s="463">
        <v>529.74</v>
      </c>
      <c r="M875" s="460" t="s">
        <v>4120</v>
      </c>
    </row>
    <row r="876" spans="1:13" ht="102" x14ac:dyDescent="0.2">
      <c r="A876" s="464">
        <v>867</v>
      </c>
      <c r="B876" s="441" t="s">
        <v>3154</v>
      </c>
      <c r="C876" s="429" t="s">
        <v>3155</v>
      </c>
      <c r="D876" s="97" t="s">
        <v>3650</v>
      </c>
      <c r="E876" s="97">
        <v>204873388</v>
      </c>
      <c r="F876" s="97" t="s">
        <v>3157</v>
      </c>
      <c r="G876" s="450" t="s">
        <v>3709</v>
      </c>
      <c r="H876" s="450">
        <v>4.165</v>
      </c>
      <c r="I876" s="97" t="s">
        <v>3157</v>
      </c>
      <c r="J876" s="97" t="s">
        <v>3195</v>
      </c>
      <c r="K876" s="442"/>
      <c r="L876" s="463">
        <v>529.74</v>
      </c>
      <c r="M876" s="460" t="s">
        <v>4121</v>
      </c>
    </row>
    <row r="877" spans="1:13" ht="102" x14ac:dyDescent="0.2">
      <c r="A877" s="464">
        <v>868</v>
      </c>
      <c r="B877" s="441" t="s">
        <v>3154</v>
      </c>
      <c r="C877" s="429" t="s">
        <v>3155</v>
      </c>
      <c r="D877" s="97" t="s">
        <v>3650</v>
      </c>
      <c r="E877" s="97">
        <v>204873388</v>
      </c>
      <c r="F877" s="97" t="s">
        <v>3157</v>
      </c>
      <c r="G877" s="450" t="s">
        <v>3709</v>
      </c>
      <c r="H877" s="450">
        <v>4.165</v>
      </c>
      <c r="I877" s="97" t="s">
        <v>3157</v>
      </c>
      <c r="J877" s="97" t="s">
        <v>3195</v>
      </c>
      <c r="K877" s="442"/>
      <c r="L877" s="463">
        <v>529.74</v>
      </c>
      <c r="M877" s="460" t="s">
        <v>4122</v>
      </c>
    </row>
    <row r="878" spans="1:13" ht="114.75" x14ac:dyDescent="0.2">
      <c r="A878" s="464">
        <v>869</v>
      </c>
      <c r="B878" s="441" t="s">
        <v>3154</v>
      </c>
      <c r="C878" s="429" t="s">
        <v>3155</v>
      </c>
      <c r="D878" s="97" t="s">
        <v>3650</v>
      </c>
      <c r="E878" s="97">
        <v>204873388</v>
      </c>
      <c r="F878" s="97" t="s">
        <v>3157</v>
      </c>
      <c r="G878" s="450" t="s">
        <v>3709</v>
      </c>
      <c r="H878" s="450">
        <v>4.165</v>
      </c>
      <c r="I878" s="97" t="s">
        <v>3157</v>
      </c>
      <c r="J878" s="97" t="s">
        <v>3195</v>
      </c>
      <c r="K878" s="442"/>
      <c r="L878" s="463">
        <v>529.74</v>
      </c>
      <c r="M878" s="460" t="s">
        <v>4123</v>
      </c>
    </row>
    <row r="879" spans="1:13" ht="127.5" x14ac:dyDescent="0.2">
      <c r="A879" s="464">
        <v>870</v>
      </c>
      <c r="B879" s="441" t="s">
        <v>3154</v>
      </c>
      <c r="C879" s="429" t="s">
        <v>3155</v>
      </c>
      <c r="D879" s="97" t="s">
        <v>3650</v>
      </c>
      <c r="E879" s="97">
        <v>204873388</v>
      </c>
      <c r="F879" s="97" t="s">
        <v>3157</v>
      </c>
      <c r="G879" s="450" t="s">
        <v>3709</v>
      </c>
      <c r="H879" s="450">
        <v>4.165</v>
      </c>
      <c r="I879" s="97" t="s">
        <v>3157</v>
      </c>
      <c r="J879" s="97" t="s">
        <v>3195</v>
      </c>
      <c r="K879" s="442"/>
      <c r="L879" s="463">
        <v>529.74</v>
      </c>
      <c r="M879" s="460" t="s">
        <v>4124</v>
      </c>
    </row>
    <row r="880" spans="1:13" ht="102" x14ac:dyDescent="0.2">
      <c r="A880" s="464">
        <v>871</v>
      </c>
      <c r="B880" s="441" t="s">
        <v>3154</v>
      </c>
      <c r="C880" s="429" t="s">
        <v>3155</v>
      </c>
      <c r="D880" s="97" t="s">
        <v>3650</v>
      </c>
      <c r="E880" s="97">
        <v>204873388</v>
      </c>
      <c r="F880" s="97" t="s">
        <v>3157</v>
      </c>
      <c r="G880" s="450" t="s">
        <v>3709</v>
      </c>
      <c r="H880" s="450">
        <v>4.165</v>
      </c>
      <c r="I880" s="97" t="s">
        <v>3157</v>
      </c>
      <c r="J880" s="97" t="s">
        <v>3195</v>
      </c>
      <c r="K880" s="442"/>
      <c r="L880" s="463">
        <v>529.74</v>
      </c>
      <c r="M880" s="460" t="s">
        <v>4125</v>
      </c>
    </row>
    <row r="881" spans="1:13" ht="153" x14ac:dyDescent="0.2">
      <c r="A881" s="464">
        <v>872</v>
      </c>
      <c r="B881" s="441" t="s">
        <v>3154</v>
      </c>
      <c r="C881" s="429" t="s">
        <v>3155</v>
      </c>
      <c r="D881" s="97" t="s">
        <v>3650</v>
      </c>
      <c r="E881" s="97">
        <v>204873388</v>
      </c>
      <c r="F881" s="97" t="s">
        <v>3157</v>
      </c>
      <c r="G881" s="450" t="s">
        <v>3709</v>
      </c>
      <c r="H881" s="450">
        <v>4.165</v>
      </c>
      <c r="I881" s="97" t="s">
        <v>3157</v>
      </c>
      <c r="J881" s="97" t="s">
        <v>3195</v>
      </c>
      <c r="K881" s="442"/>
      <c r="L881" s="463">
        <v>529.74</v>
      </c>
      <c r="M881" s="460" t="s">
        <v>4126</v>
      </c>
    </row>
    <row r="882" spans="1:13" ht="153" x14ac:dyDescent="0.2">
      <c r="A882" s="464">
        <v>873</v>
      </c>
      <c r="B882" s="441" t="s">
        <v>3154</v>
      </c>
      <c r="C882" s="429" t="s">
        <v>3155</v>
      </c>
      <c r="D882" s="97" t="s">
        <v>3650</v>
      </c>
      <c r="E882" s="97">
        <v>204873388</v>
      </c>
      <c r="F882" s="97" t="s">
        <v>3157</v>
      </c>
      <c r="G882" s="450" t="s">
        <v>3709</v>
      </c>
      <c r="H882" s="450">
        <v>4.165</v>
      </c>
      <c r="I882" s="97" t="s">
        <v>3157</v>
      </c>
      <c r="J882" s="97" t="s">
        <v>3195</v>
      </c>
      <c r="K882" s="442"/>
      <c r="L882" s="463">
        <v>529.74</v>
      </c>
      <c r="M882" s="460" t="s">
        <v>4127</v>
      </c>
    </row>
    <row r="883" spans="1:13" ht="89.25" x14ac:dyDescent="0.2">
      <c r="A883" s="464">
        <v>874</v>
      </c>
      <c r="B883" s="441" t="s">
        <v>3154</v>
      </c>
      <c r="C883" s="429" t="s">
        <v>3155</v>
      </c>
      <c r="D883" s="97" t="s">
        <v>3650</v>
      </c>
      <c r="E883" s="97">
        <v>204873388</v>
      </c>
      <c r="F883" s="97" t="s">
        <v>3157</v>
      </c>
      <c r="G883" s="450" t="s">
        <v>3709</v>
      </c>
      <c r="H883" s="450">
        <v>4.165</v>
      </c>
      <c r="I883" s="97" t="s">
        <v>3157</v>
      </c>
      <c r="J883" s="97" t="s">
        <v>3195</v>
      </c>
      <c r="K883" s="442"/>
      <c r="L883" s="463">
        <v>529.74</v>
      </c>
      <c r="M883" s="460" t="s">
        <v>4128</v>
      </c>
    </row>
    <row r="884" spans="1:13" ht="102" x14ac:dyDescent="0.2">
      <c r="A884" s="464">
        <v>875</v>
      </c>
      <c r="B884" s="441" t="s">
        <v>3154</v>
      </c>
      <c r="C884" s="429" t="s">
        <v>3155</v>
      </c>
      <c r="D884" s="97" t="s">
        <v>3650</v>
      </c>
      <c r="E884" s="97">
        <v>204873388</v>
      </c>
      <c r="F884" s="97" t="s">
        <v>3157</v>
      </c>
      <c r="G884" s="450" t="s">
        <v>3709</v>
      </c>
      <c r="H884" s="450">
        <v>4.165</v>
      </c>
      <c r="I884" s="97" t="s">
        <v>3157</v>
      </c>
      <c r="J884" s="97" t="s">
        <v>3195</v>
      </c>
      <c r="K884" s="442"/>
      <c r="L884" s="463">
        <v>529.74</v>
      </c>
      <c r="M884" s="460" t="s">
        <v>4129</v>
      </c>
    </row>
    <row r="885" spans="1:13" ht="89.25" x14ac:dyDescent="0.2">
      <c r="A885" s="464">
        <v>876</v>
      </c>
      <c r="B885" s="441" t="s">
        <v>3154</v>
      </c>
      <c r="C885" s="429" t="s">
        <v>3155</v>
      </c>
      <c r="D885" s="97" t="s">
        <v>3650</v>
      </c>
      <c r="E885" s="97">
        <v>204873388</v>
      </c>
      <c r="F885" s="97" t="s">
        <v>3157</v>
      </c>
      <c r="G885" s="450" t="s">
        <v>3709</v>
      </c>
      <c r="H885" s="450">
        <v>13.9346</v>
      </c>
      <c r="I885" s="97" t="s">
        <v>3157</v>
      </c>
      <c r="J885" s="97" t="s">
        <v>3195</v>
      </c>
      <c r="K885" s="442"/>
      <c r="L885" s="463">
        <v>890.43999999999994</v>
      </c>
      <c r="M885" s="460" t="s">
        <v>4130</v>
      </c>
    </row>
    <row r="886" spans="1:13" ht="127.5" x14ac:dyDescent="0.2">
      <c r="A886" s="464">
        <v>877</v>
      </c>
      <c r="B886" s="441" t="s">
        <v>3154</v>
      </c>
      <c r="C886" s="429" t="s">
        <v>3155</v>
      </c>
      <c r="D886" s="97" t="s">
        <v>3650</v>
      </c>
      <c r="E886" s="97">
        <v>204873388</v>
      </c>
      <c r="F886" s="97" t="s">
        <v>3157</v>
      </c>
      <c r="G886" s="450" t="s">
        <v>3709</v>
      </c>
      <c r="H886" s="450">
        <v>4.165</v>
      </c>
      <c r="I886" s="97" t="s">
        <v>3157</v>
      </c>
      <c r="J886" s="97" t="s">
        <v>3195</v>
      </c>
      <c r="K886" s="442"/>
      <c r="L886" s="463">
        <v>529.74</v>
      </c>
      <c r="M886" s="460" t="s">
        <v>4131</v>
      </c>
    </row>
    <row r="887" spans="1:13" ht="127.5" x14ac:dyDescent="0.2">
      <c r="A887" s="464">
        <v>878</v>
      </c>
      <c r="B887" s="441" t="s">
        <v>3154</v>
      </c>
      <c r="C887" s="429" t="s">
        <v>3155</v>
      </c>
      <c r="D887" s="97" t="s">
        <v>3650</v>
      </c>
      <c r="E887" s="97">
        <v>204873388</v>
      </c>
      <c r="F887" s="97" t="s">
        <v>3157</v>
      </c>
      <c r="G887" s="450" t="s">
        <v>3709</v>
      </c>
      <c r="H887" s="450">
        <v>13.9346</v>
      </c>
      <c r="I887" s="97" t="s">
        <v>3157</v>
      </c>
      <c r="J887" s="97" t="s">
        <v>3195</v>
      </c>
      <c r="K887" s="442"/>
      <c r="L887" s="463">
        <v>890.43999999999994</v>
      </c>
      <c r="M887" s="460" t="s">
        <v>4132</v>
      </c>
    </row>
    <row r="888" spans="1:13" ht="102" x14ac:dyDescent="0.2">
      <c r="A888" s="464">
        <v>879</v>
      </c>
      <c r="B888" s="441" t="s">
        <v>3154</v>
      </c>
      <c r="C888" s="429" t="s">
        <v>3155</v>
      </c>
      <c r="D888" s="97" t="s">
        <v>3650</v>
      </c>
      <c r="E888" s="97">
        <v>204873388</v>
      </c>
      <c r="F888" s="97" t="s">
        <v>3157</v>
      </c>
      <c r="G888" s="450" t="s">
        <v>3709</v>
      </c>
      <c r="H888" s="450">
        <v>13.9346</v>
      </c>
      <c r="I888" s="97" t="s">
        <v>3157</v>
      </c>
      <c r="J888" s="97" t="s">
        <v>3195</v>
      </c>
      <c r="K888" s="442"/>
      <c r="L888" s="463">
        <v>890.43999999999994</v>
      </c>
      <c r="M888" s="460" t="s">
        <v>4133</v>
      </c>
    </row>
    <row r="889" spans="1:13" ht="114.75" x14ac:dyDescent="0.2">
      <c r="A889" s="464">
        <v>880</v>
      </c>
      <c r="B889" s="441" t="s">
        <v>3154</v>
      </c>
      <c r="C889" s="429" t="s">
        <v>3155</v>
      </c>
      <c r="D889" s="97" t="s">
        <v>3650</v>
      </c>
      <c r="E889" s="97">
        <v>204873388</v>
      </c>
      <c r="F889" s="97" t="s">
        <v>3157</v>
      </c>
      <c r="G889" s="450" t="s">
        <v>3709</v>
      </c>
      <c r="H889" s="450">
        <v>13.9346</v>
      </c>
      <c r="I889" s="97" t="s">
        <v>3157</v>
      </c>
      <c r="J889" s="97" t="s">
        <v>3195</v>
      </c>
      <c r="K889" s="442"/>
      <c r="L889" s="463">
        <v>890.43999999999994</v>
      </c>
      <c r="M889" s="460" t="s">
        <v>4134</v>
      </c>
    </row>
    <row r="890" spans="1:13" ht="114.75" x14ac:dyDescent="0.2">
      <c r="A890" s="464">
        <v>881</v>
      </c>
      <c r="B890" s="441" t="s">
        <v>3154</v>
      </c>
      <c r="C890" s="429" t="s">
        <v>3155</v>
      </c>
      <c r="D890" s="97" t="s">
        <v>3650</v>
      </c>
      <c r="E890" s="97">
        <v>204873388</v>
      </c>
      <c r="F890" s="97" t="s">
        <v>3157</v>
      </c>
      <c r="G890" s="450" t="s">
        <v>3709</v>
      </c>
      <c r="H890" s="450">
        <v>4.165</v>
      </c>
      <c r="I890" s="97" t="s">
        <v>3157</v>
      </c>
      <c r="J890" s="97" t="s">
        <v>3195</v>
      </c>
      <c r="K890" s="442"/>
      <c r="L890" s="463">
        <v>529.74</v>
      </c>
      <c r="M890" s="460" t="s">
        <v>4135</v>
      </c>
    </row>
    <row r="891" spans="1:13" ht="140.25" x14ac:dyDescent="0.2">
      <c r="A891" s="464">
        <v>882</v>
      </c>
      <c r="B891" s="441" t="s">
        <v>3154</v>
      </c>
      <c r="C891" s="429" t="s">
        <v>3155</v>
      </c>
      <c r="D891" s="97" t="s">
        <v>3650</v>
      </c>
      <c r="E891" s="97">
        <v>204873388</v>
      </c>
      <c r="F891" s="97" t="s">
        <v>3157</v>
      </c>
      <c r="G891" s="450" t="s">
        <v>3709</v>
      </c>
      <c r="H891" s="450">
        <v>4.165</v>
      </c>
      <c r="I891" s="97" t="s">
        <v>3157</v>
      </c>
      <c r="J891" s="97" t="s">
        <v>3195</v>
      </c>
      <c r="K891" s="442"/>
      <c r="L891" s="463">
        <v>529.74</v>
      </c>
      <c r="M891" s="460" t="s">
        <v>4136</v>
      </c>
    </row>
    <row r="892" spans="1:13" ht="89.25" x14ac:dyDescent="0.2">
      <c r="A892" s="464">
        <v>883</v>
      </c>
      <c r="B892" s="441" t="s">
        <v>3154</v>
      </c>
      <c r="C892" s="429" t="s">
        <v>3155</v>
      </c>
      <c r="D892" s="97" t="s">
        <v>3650</v>
      </c>
      <c r="E892" s="97">
        <v>204873388</v>
      </c>
      <c r="F892" s="97" t="s">
        <v>3157</v>
      </c>
      <c r="G892" s="450" t="s">
        <v>3709</v>
      </c>
      <c r="H892" s="450">
        <v>4.165</v>
      </c>
      <c r="I892" s="97" t="s">
        <v>3157</v>
      </c>
      <c r="J892" s="97" t="s">
        <v>3195</v>
      </c>
      <c r="K892" s="442"/>
      <c r="L892" s="463">
        <v>529.74</v>
      </c>
      <c r="M892" s="460" t="s">
        <v>4137</v>
      </c>
    </row>
    <row r="893" spans="1:13" ht="127.5" x14ac:dyDescent="0.2">
      <c r="A893" s="464">
        <v>884</v>
      </c>
      <c r="B893" s="441" t="s">
        <v>3154</v>
      </c>
      <c r="C893" s="429" t="s">
        <v>3155</v>
      </c>
      <c r="D893" s="97" t="s">
        <v>3650</v>
      </c>
      <c r="E893" s="97">
        <v>204873388</v>
      </c>
      <c r="F893" s="97" t="s">
        <v>3157</v>
      </c>
      <c r="G893" s="450" t="s">
        <v>3709</v>
      </c>
      <c r="H893" s="450">
        <v>4.165</v>
      </c>
      <c r="I893" s="97" t="s">
        <v>3157</v>
      </c>
      <c r="J893" s="97" t="s">
        <v>3195</v>
      </c>
      <c r="K893" s="442"/>
      <c r="L893" s="463">
        <v>529.74</v>
      </c>
      <c r="M893" s="460" t="s">
        <v>4138</v>
      </c>
    </row>
    <row r="894" spans="1:13" ht="89.25" x14ac:dyDescent="0.2">
      <c r="A894" s="464">
        <v>885</v>
      </c>
      <c r="B894" s="441" t="s">
        <v>3154</v>
      </c>
      <c r="C894" s="429" t="s">
        <v>3155</v>
      </c>
      <c r="D894" s="97" t="s">
        <v>3650</v>
      </c>
      <c r="E894" s="97">
        <v>204873388</v>
      </c>
      <c r="F894" s="97" t="s">
        <v>3157</v>
      </c>
      <c r="G894" s="450" t="s">
        <v>3709</v>
      </c>
      <c r="H894" s="450">
        <v>4.165</v>
      </c>
      <c r="I894" s="97" t="s">
        <v>3157</v>
      </c>
      <c r="J894" s="97" t="s">
        <v>3195</v>
      </c>
      <c r="K894" s="442"/>
      <c r="L894" s="463">
        <v>529.74</v>
      </c>
      <c r="M894" s="460" t="s">
        <v>4139</v>
      </c>
    </row>
    <row r="895" spans="1:13" ht="114.75" x14ac:dyDescent="0.2">
      <c r="A895" s="464">
        <v>886</v>
      </c>
      <c r="B895" s="441" t="s">
        <v>3154</v>
      </c>
      <c r="C895" s="429" t="s">
        <v>3155</v>
      </c>
      <c r="D895" s="97" t="s">
        <v>3650</v>
      </c>
      <c r="E895" s="97">
        <v>204873388</v>
      </c>
      <c r="F895" s="97" t="s">
        <v>3157</v>
      </c>
      <c r="G895" s="450" t="s">
        <v>3709</v>
      </c>
      <c r="H895" s="450">
        <v>4.165</v>
      </c>
      <c r="I895" s="97" t="s">
        <v>3157</v>
      </c>
      <c r="J895" s="97" t="s">
        <v>3195</v>
      </c>
      <c r="K895" s="442"/>
      <c r="L895" s="463">
        <v>529.74</v>
      </c>
      <c r="M895" s="460" t="s">
        <v>4140</v>
      </c>
    </row>
    <row r="896" spans="1:13" ht="178.5" x14ac:dyDescent="0.2">
      <c r="A896" s="464">
        <v>887</v>
      </c>
      <c r="B896" s="441" t="s">
        <v>3154</v>
      </c>
      <c r="C896" s="429" t="s">
        <v>3155</v>
      </c>
      <c r="D896" s="97" t="s">
        <v>3650</v>
      </c>
      <c r="E896" s="97">
        <v>204873388</v>
      </c>
      <c r="F896" s="97" t="s">
        <v>3157</v>
      </c>
      <c r="G896" s="450" t="s">
        <v>3709</v>
      </c>
      <c r="H896" s="450">
        <v>13.9346</v>
      </c>
      <c r="I896" s="97" t="s">
        <v>3157</v>
      </c>
      <c r="J896" s="97" t="s">
        <v>3195</v>
      </c>
      <c r="K896" s="442"/>
      <c r="L896" s="463">
        <v>890.43999999999994</v>
      </c>
      <c r="M896" s="460" t="s">
        <v>4141</v>
      </c>
    </row>
    <row r="897" spans="1:13" ht="114.75" x14ac:dyDescent="0.2">
      <c r="A897" s="464">
        <v>888</v>
      </c>
      <c r="B897" s="441" t="s">
        <v>3154</v>
      </c>
      <c r="C897" s="429" t="s">
        <v>3155</v>
      </c>
      <c r="D897" s="97" t="s">
        <v>3650</v>
      </c>
      <c r="E897" s="97">
        <v>204873388</v>
      </c>
      <c r="F897" s="97" t="s">
        <v>3157</v>
      </c>
      <c r="G897" s="450" t="s">
        <v>3709</v>
      </c>
      <c r="H897" s="450">
        <v>4.165</v>
      </c>
      <c r="I897" s="97" t="s">
        <v>3157</v>
      </c>
      <c r="J897" s="97" t="s">
        <v>3195</v>
      </c>
      <c r="K897" s="442"/>
      <c r="L897" s="463">
        <v>529.74</v>
      </c>
      <c r="M897" s="460" t="s">
        <v>4142</v>
      </c>
    </row>
    <row r="898" spans="1:13" ht="102" x14ac:dyDescent="0.2">
      <c r="A898" s="464">
        <v>889</v>
      </c>
      <c r="B898" s="441" t="s">
        <v>3154</v>
      </c>
      <c r="C898" s="429" t="s">
        <v>3155</v>
      </c>
      <c r="D898" s="97" t="s">
        <v>3650</v>
      </c>
      <c r="E898" s="97">
        <v>204873388</v>
      </c>
      <c r="F898" s="97" t="s">
        <v>3157</v>
      </c>
      <c r="G898" s="450" t="s">
        <v>3709</v>
      </c>
      <c r="H898" s="450">
        <v>4.165</v>
      </c>
      <c r="I898" s="97" t="s">
        <v>3157</v>
      </c>
      <c r="J898" s="97" t="s">
        <v>3195</v>
      </c>
      <c r="K898" s="442"/>
      <c r="L898" s="463">
        <v>529.74</v>
      </c>
      <c r="M898" s="460" t="s">
        <v>4143</v>
      </c>
    </row>
    <row r="899" spans="1:13" ht="102" x14ac:dyDescent="0.2">
      <c r="A899" s="464">
        <v>890</v>
      </c>
      <c r="B899" s="441" t="s">
        <v>3154</v>
      </c>
      <c r="C899" s="429" t="s">
        <v>3155</v>
      </c>
      <c r="D899" s="97" t="s">
        <v>3650</v>
      </c>
      <c r="E899" s="97">
        <v>204873388</v>
      </c>
      <c r="F899" s="97" t="s">
        <v>3157</v>
      </c>
      <c r="G899" s="450" t="s">
        <v>3709</v>
      </c>
      <c r="H899" s="450">
        <v>4.165</v>
      </c>
      <c r="I899" s="97" t="s">
        <v>3157</v>
      </c>
      <c r="J899" s="97" t="s">
        <v>3195</v>
      </c>
      <c r="K899" s="442"/>
      <c r="L899" s="463">
        <v>529.74</v>
      </c>
      <c r="M899" s="460" t="s">
        <v>4144</v>
      </c>
    </row>
    <row r="900" spans="1:13" ht="89.25" x14ac:dyDescent="0.2">
      <c r="A900" s="464">
        <v>891</v>
      </c>
      <c r="B900" s="441" t="s">
        <v>3154</v>
      </c>
      <c r="C900" s="429" t="s">
        <v>3155</v>
      </c>
      <c r="D900" s="97" t="s">
        <v>3650</v>
      </c>
      <c r="E900" s="97">
        <v>204873388</v>
      </c>
      <c r="F900" s="97" t="s">
        <v>3157</v>
      </c>
      <c r="G900" s="450" t="s">
        <v>3709</v>
      </c>
      <c r="H900" s="450">
        <v>13.9346</v>
      </c>
      <c r="I900" s="97" t="s">
        <v>3157</v>
      </c>
      <c r="J900" s="97" t="s">
        <v>3195</v>
      </c>
      <c r="K900" s="442"/>
      <c r="L900" s="463">
        <v>890.43999999999994</v>
      </c>
      <c r="M900" s="460" t="s">
        <v>4145</v>
      </c>
    </row>
    <row r="901" spans="1:13" ht="51" x14ac:dyDescent="0.2">
      <c r="A901" s="464">
        <v>892</v>
      </c>
      <c r="B901" s="441" t="s">
        <v>3154</v>
      </c>
      <c r="C901" s="429" t="s">
        <v>3155</v>
      </c>
      <c r="D901" s="97" t="s">
        <v>3650</v>
      </c>
      <c r="E901" s="97">
        <v>204873388</v>
      </c>
      <c r="F901" s="97" t="s">
        <v>3157</v>
      </c>
      <c r="G901" s="450" t="s">
        <v>3709</v>
      </c>
      <c r="H901" s="450">
        <v>13.9346</v>
      </c>
      <c r="I901" s="97" t="s">
        <v>3157</v>
      </c>
      <c r="J901" s="97" t="s">
        <v>3195</v>
      </c>
      <c r="K901" s="442"/>
      <c r="L901" s="463">
        <v>890.43999999999994</v>
      </c>
      <c r="M901" s="460" t="s">
        <v>4146</v>
      </c>
    </row>
    <row r="902" spans="1:13" ht="76.5" x14ac:dyDescent="0.2">
      <c r="A902" s="464">
        <v>893</v>
      </c>
      <c r="B902" s="441" t="s">
        <v>3154</v>
      </c>
      <c r="C902" s="429" t="s">
        <v>3155</v>
      </c>
      <c r="D902" s="97" t="s">
        <v>3650</v>
      </c>
      <c r="E902" s="97">
        <v>204873388</v>
      </c>
      <c r="F902" s="97" t="s">
        <v>3157</v>
      </c>
      <c r="G902" s="450" t="s">
        <v>3709</v>
      </c>
      <c r="H902" s="450">
        <v>23.704199999999997</v>
      </c>
      <c r="I902" s="97" t="s">
        <v>3157</v>
      </c>
      <c r="J902" s="97" t="s">
        <v>3195</v>
      </c>
      <c r="K902" s="442"/>
      <c r="L902" s="463">
        <v>1669.7</v>
      </c>
      <c r="M902" s="460" t="s">
        <v>4147</v>
      </c>
    </row>
    <row r="903" spans="1:13" ht="76.5" x14ac:dyDescent="0.2">
      <c r="A903" s="464">
        <v>894</v>
      </c>
      <c r="B903" s="441" t="s">
        <v>3154</v>
      </c>
      <c r="C903" s="429" t="s">
        <v>3155</v>
      </c>
      <c r="D903" s="97" t="s">
        <v>3650</v>
      </c>
      <c r="E903" s="97">
        <v>204873388</v>
      </c>
      <c r="F903" s="97" t="s">
        <v>3157</v>
      </c>
      <c r="G903" s="450" t="s">
        <v>3709</v>
      </c>
      <c r="H903" s="450">
        <v>23.704199999999997</v>
      </c>
      <c r="I903" s="97" t="s">
        <v>3157</v>
      </c>
      <c r="J903" s="97" t="s">
        <v>3195</v>
      </c>
      <c r="K903" s="442"/>
      <c r="L903" s="463">
        <v>1669.7</v>
      </c>
      <c r="M903" s="460" t="s">
        <v>4148</v>
      </c>
    </row>
    <row r="904" spans="1:13" ht="76.5" x14ac:dyDescent="0.2">
      <c r="A904" s="464">
        <v>895</v>
      </c>
      <c r="B904" s="441" t="s">
        <v>3154</v>
      </c>
      <c r="C904" s="429" t="s">
        <v>3155</v>
      </c>
      <c r="D904" s="97" t="s">
        <v>3650</v>
      </c>
      <c r="E904" s="97">
        <v>204873388</v>
      </c>
      <c r="F904" s="97" t="s">
        <v>3157</v>
      </c>
      <c r="G904" s="450" t="s">
        <v>3709</v>
      </c>
      <c r="H904" s="450">
        <v>13.9346</v>
      </c>
      <c r="I904" s="97" t="s">
        <v>3157</v>
      </c>
      <c r="J904" s="97" t="s">
        <v>3195</v>
      </c>
      <c r="K904" s="442"/>
      <c r="L904" s="463">
        <v>1693.1</v>
      </c>
      <c r="M904" s="460" t="s">
        <v>4149</v>
      </c>
    </row>
    <row r="905" spans="1:13" ht="76.5" x14ac:dyDescent="0.2">
      <c r="A905" s="464">
        <v>896</v>
      </c>
      <c r="B905" s="441" t="s">
        <v>3154</v>
      </c>
      <c r="C905" s="429" t="s">
        <v>3155</v>
      </c>
      <c r="D905" s="97" t="s">
        <v>3650</v>
      </c>
      <c r="E905" s="97">
        <v>204873388</v>
      </c>
      <c r="F905" s="97" t="s">
        <v>3157</v>
      </c>
      <c r="G905" s="450" t="s">
        <v>3709</v>
      </c>
      <c r="H905" s="450">
        <v>13.9346</v>
      </c>
      <c r="I905" s="97" t="s">
        <v>3157</v>
      </c>
      <c r="J905" s="97" t="s">
        <v>3195</v>
      </c>
      <c r="K905" s="442"/>
      <c r="L905" s="463">
        <v>1693.1</v>
      </c>
      <c r="M905" s="460" t="s">
        <v>4150</v>
      </c>
    </row>
    <row r="906" spans="1:13" ht="76.5" x14ac:dyDescent="0.2">
      <c r="A906" s="464">
        <v>897</v>
      </c>
      <c r="B906" s="441" t="s">
        <v>3154</v>
      </c>
      <c r="C906" s="429" t="s">
        <v>3155</v>
      </c>
      <c r="D906" s="97" t="s">
        <v>3650</v>
      </c>
      <c r="E906" s="97">
        <v>204873388</v>
      </c>
      <c r="F906" s="97" t="s">
        <v>3157</v>
      </c>
      <c r="G906" s="450" t="s">
        <v>3709</v>
      </c>
      <c r="H906" s="450">
        <v>13.9346</v>
      </c>
      <c r="I906" s="97" t="s">
        <v>3157</v>
      </c>
      <c r="J906" s="97" t="s">
        <v>3195</v>
      </c>
      <c r="K906" s="442"/>
      <c r="L906" s="463">
        <v>1693.1</v>
      </c>
      <c r="M906" s="460" t="s">
        <v>4151</v>
      </c>
    </row>
    <row r="907" spans="1:13" ht="114.75" x14ac:dyDescent="0.2">
      <c r="A907" s="464">
        <v>898</v>
      </c>
      <c r="B907" s="441" t="s">
        <v>3154</v>
      </c>
      <c r="C907" s="429" t="s">
        <v>3155</v>
      </c>
      <c r="D907" s="97" t="s">
        <v>3650</v>
      </c>
      <c r="E907" s="97">
        <v>204873388</v>
      </c>
      <c r="F907" s="97" t="s">
        <v>3157</v>
      </c>
      <c r="G907" s="450" t="s">
        <v>3709</v>
      </c>
      <c r="H907" s="450">
        <v>4.165</v>
      </c>
      <c r="I907" s="97" t="s">
        <v>3157</v>
      </c>
      <c r="J907" s="97" t="s">
        <v>3195</v>
      </c>
      <c r="K907" s="442"/>
      <c r="L907" s="463">
        <v>1332.4</v>
      </c>
      <c r="M907" s="460" t="s">
        <v>4152</v>
      </c>
    </row>
    <row r="908" spans="1:13" ht="102" x14ac:dyDescent="0.2">
      <c r="A908" s="464">
        <v>899</v>
      </c>
      <c r="B908" s="441" t="s">
        <v>3154</v>
      </c>
      <c r="C908" s="429" t="s">
        <v>3155</v>
      </c>
      <c r="D908" s="97" t="s">
        <v>3650</v>
      </c>
      <c r="E908" s="97">
        <v>204873388</v>
      </c>
      <c r="F908" s="97" t="s">
        <v>3157</v>
      </c>
      <c r="G908" s="450" t="s">
        <v>3709</v>
      </c>
      <c r="H908" s="450">
        <v>4.165</v>
      </c>
      <c r="I908" s="97" t="s">
        <v>3157</v>
      </c>
      <c r="J908" s="97" t="s">
        <v>3195</v>
      </c>
      <c r="K908" s="442"/>
      <c r="L908" s="463">
        <v>1332.4</v>
      </c>
      <c r="M908" s="460" t="s">
        <v>4153</v>
      </c>
    </row>
    <row r="909" spans="1:13" ht="89.25" x14ac:dyDescent="0.2">
      <c r="A909" s="464">
        <v>900</v>
      </c>
      <c r="B909" s="441" t="s">
        <v>3154</v>
      </c>
      <c r="C909" s="429" t="s">
        <v>3155</v>
      </c>
      <c r="D909" s="97" t="s">
        <v>3650</v>
      </c>
      <c r="E909" s="97">
        <v>204873388</v>
      </c>
      <c r="F909" s="97" t="s">
        <v>3157</v>
      </c>
      <c r="G909" s="450" t="s">
        <v>3709</v>
      </c>
      <c r="H909" s="450">
        <v>4.165</v>
      </c>
      <c r="I909" s="97" t="s">
        <v>3157</v>
      </c>
      <c r="J909" s="97" t="s">
        <v>3195</v>
      </c>
      <c r="K909" s="442"/>
      <c r="L909" s="463">
        <v>1332.4</v>
      </c>
      <c r="M909" s="460" t="s">
        <v>4154</v>
      </c>
    </row>
    <row r="910" spans="1:13" ht="76.5" x14ac:dyDescent="0.2">
      <c r="A910" s="464">
        <v>901</v>
      </c>
      <c r="B910" s="441" t="s">
        <v>3154</v>
      </c>
      <c r="C910" s="429" t="s">
        <v>3155</v>
      </c>
      <c r="D910" s="97" t="s">
        <v>3650</v>
      </c>
      <c r="E910" s="97">
        <v>204873388</v>
      </c>
      <c r="F910" s="97" t="s">
        <v>3157</v>
      </c>
      <c r="G910" s="450" t="s">
        <v>3709</v>
      </c>
      <c r="H910" s="450">
        <v>4.165</v>
      </c>
      <c r="I910" s="97" t="s">
        <v>3157</v>
      </c>
      <c r="J910" s="97" t="s">
        <v>3195</v>
      </c>
      <c r="K910" s="442"/>
      <c r="L910" s="463">
        <v>1332.4</v>
      </c>
      <c r="M910" s="460" t="s">
        <v>4155</v>
      </c>
    </row>
    <row r="911" spans="1:13" ht="114.75" x14ac:dyDescent="0.2">
      <c r="A911" s="464">
        <v>902</v>
      </c>
      <c r="B911" s="441" t="s">
        <v>3154</v>
      </c>
      <c r="C911" s="429" t="s">
        <v>3155</v>
      </c>
      <c r="D911" s="97" t="s">
        <v>3650</v>
      </c>
      <c r="E911" s="97">
        <v>204873388</v>
      </c>
      <c r="F911" s="97" t="s">
        <v>3157</v>
      </c>
      <c r="G911" s="450" t="s">
        <v>3709</v>
      </c>
      <c r="H911" s="450">
        <v>4.165</v>
      </c>
      <c r="I911" s="97" t="s">
        <v>3157</v>
      </c>
      <c r="J911" s="97" t="s">
        <v>3195</v>
      </c>
      <c r="K911" s="442"/>
      <c r="L911" s="463">
        <v>1332.4</v>
      </c>
      <c r="M911" s="460" t="s">
        <v>4156</v>
      </c>
    </row>
    <row r="912" spans="1:13" ht="114.75" x14ac:dyDescent="0.2">
      <c r="A912" s="464">
        <v>903</v>
      </c>
      <c r="B912" s="441" t="s">
        <v>3154</v>
      </c>
      <c r="C912" s="429" t="s">
        <v>3155</v>
      </c>
      <c r="D912" s="97" t="s">
        <v>3650</v>
      </c>
      <c r="E912" s="97">
        <v>204873388</v>
      </c>
      <c r="F912" s="97" t="s">
        <v>3157</v>
      </c>
      <c r="G912" s="450" t="s">
        <v>3709</v>
      </c>
      <c r="H912" s="450">
        <v>9.7695999999999987</v>
      </c>
      <c r="I912" s="97" t="s">
        <v>3157</v>
      </c>
      <c r="J912" s="97" t="s">
        <v>3195</v>
      </c>
      <c r="K912" s="442"/>
      <c r="L912" s="463">
        <v>1332.4</v>
      </c>
      <c r="M912" s="460" t="s">
        <v>4157</v>
      </c>
    </row>
    <row r="913" spans="1:13" ht="102" x14ac:dyDescent="0.2">
      <c r="A913" s="464">
        <v>904</v>
      </c>
      <c r="B913" s="441" t="s">
        <v>3154</v>
      </c>
      <c r="C913" s="429" t="s">
        <v>3155</v>
      </c>
      <c r="D913" s="97" t="s">
        <v>3650</v>
      </c>
      <c r="E913" s="97">
        <v>204873388</v>
      </c>
      <c r="F913" s="97" t="s">
        <v>3157</v>
      </c>
      <c r="G913" s="450" t="s">
        <v>3709</v>
      </c>
      <c r="H913" s="450">
        <v>4.165</v>
      </c>
      <c r="I913" s="97" t="s">
        <v>3157</v>
      </c>
      <c r="J913" s="97" t="s">
        <v>3195</v>
      </c>
      <c r="K913" s="442"/>
      <c r="L913" s="463">
        <v>1332.4</v>
      </c>
      <c r="M913" s="460" t="s">
        <v>4158</v>
      </c>
    </row>
    <row r="914" spans="1:13" ht="51" x14ac:dyDescent="0.2">
      <c r="A914" s="464">
        <v>905</v>
      </c>
      <c r="B914" s="441" t="s">
        <v>3154</v>
      </c>
      <c r="C914" s="429" t="s">
        <v>3155</v>
      </c>
      <c r="D914" s="97" t="s">
        <v>3650</v>
      </c>
      <c r="E914" s="97">
        <v>204873388</v>
      </c>
      <c r="F914" s="97" t="s">
        <v>3157</v>
      </c>
      <c r="G914" s="443" t="s">
        <v>3709</v>
      </c>
      <c r="H914" s="444">
        <v>18</v>
      </c>
      <c r="I914" s="97" t="s">
        <v>3157</v>
      </c>
      <c r="J914" s="97" t="s">
        <v>3195</v>
      </c>
      <c r="K914" s="442"/>
      <c r="L914" s="463">
        <f>1431.595</f>
        <v>1431.595</v>
      </c>
      <c r="M914" s="460" t="s">
        <v>4159</v>
      </c>
    </row>
    <row r="915" spans="1:13" ht="76.5" x14ac:dyDescent="0.2">
      <c r="A915" s="464">
        <v>906</v>
      </c>
      <c r="B915" s="441" t="s">
        <v>3154</v>
      </c>
      <c r="C915" s="429" t="s">
        <v>3155</v>
      </c>
      <c r="D915" s="97" t="s">
        <v>3650</v>
      </c>
      <c r="E915" s="97">
        <v>204873388</v>
      </c>
      <c r="F915" s="97" t="s">
        <v>3157</v>
      </c>
      <c r="G915" s="443" t="s">
        <v>3709</v>
      </c>
      <c r="H915" s="444">
        <v>60</v>
      </c>
      <c r="I915" s="97" t="s">
        <v>3157</v>
      </c>
      <c r="J915" s="97" t="s">
        <v>3195</v>
      </c>
      <c r="K915" s="442"/>
      <c r="L915" s="463">
        <v>3582.4990000000003</v>
      </c>
      <c r="M915" s="460" t="s">
        <v>4160</v>
      </c>
    </row>
    <row r="916" spans="1:13" ht="63.75" x14ac:dyDescent="0.2">
      <c r="A916" s="464">
        <v>907</v>
      </c>
      <c r="B916" s="441" t="s">
        <v>3154</v>
      </c>
      <c r="C916" s="429" t="s">
        <v>3155</v>
      </c>
      <c r="D916" s="97" t="s">
        <v>3650</v>
      </c>
      <c r="E916" s="97">
        <v>204873388</v>
      </c>
      <c r="F916" s="97" t="s">
        <v>3157</v>
      </c>
      <c r="G916" s="443" t="s">
        <v>3709</v>
      </c>
      <c r="H916" s="457">
        <v>89.03</v>
      </c>
      <c r="I916" s="97" t="s">
        <v>3157</v>
      </c>
      <c r="J916" s="97" t="s">
        <v>3195</v>
      </c>
      <c r="K916" s="442"/>
      <c r="L916" s="463">
        <v>5069.1833599999991</v>
      </c>
      <c r="M916" s="460" t="s">
        <v>4161</v>
      </c>
    </row>
    <row r="917" spans="1:13" ht="89.25" x14ac:dyDescent="0.2">
      <c r="A917" s="464">
        <v>908</v>
      </c>
      <c r="B917" s="441" t="s">
        <v>3154</v>
      </c>
      <c r="C917" s="429" t="s">
        <v>3155</v>
      </c>
      <c r="D917" s="97" t="s">
        <v>3650</v>
      </c>
      <c r="E917" s="97">
        <v>204873388</v>
      </c>
      <c r="F917" s="97" t="s">
        <v>3157</v>
      </c>
      <c r="G917" s="443" t="s">
        <v>3709</v>
      </c>
      <c r="H917" s="458">
        <v>18</v>
      </c>
      <c r="I917" s="97" t="s">
        <v>3157</v>
      </c>
      <c r="J917" s="97" t="s">
        <v>3195</v>
      </c>
      <c r="K917" s="442"/>
      <c r="L917" s="463">
        <v>1431.595</v>
      </c>
      <c r="M917" s="460" t="s">
        <v>4162</v>
      </c>
    </row>
    <row r="918" spans="1:13" ht="76.5" x14ac:dyDescent="0.2">
      <c r="A918" s="464">
        <v>909</v>
      </c>
      <c r="B918" s="441" t="s">
        <v>3154</v>
      </c>
      <c r="C918" s="429" t="s">
        <v>3155</v>
      </c>
      <c r="D918" s="97" t="s">
        <v>3650</v>
      </c>
      <c r="E918" s="97">
        <v>204873388</v>
      </c>
      <c r="F918" s="97" t="s">
        <v>3157</v>
      </c>
      <c r="G918" s="443" t="s">
        <v>3709</v>
      </c>
      <c r="H918" s="458">
        <v>32</v>
      </c>
      <c r="I918" s="97" t="s">
        <v>3157</v>
      </c>
      <c r="J918" s="97" t="s">
        <v>3195</v>
      </c>
      <c r="K918" s="442"/>
      <c r="L918" s="463">
        <v>2148.5630000000001</v>
      </c>
      <c r="M918" s="460" t="s">
        <v>4163</v>
      </c>
    </row>
    <row r="919" spans="1:13" ht="76.5" x14ac:dyDescent="0.2">
      <c r="A919" s="464">
        <v>910</v>
      </c>
      <c r="B919" s="441" t="s">
        <v>3154</v>
      </c>
      <c r="C919" s="429" t="s">
        <v>3155</v>
      </c>
      <c r="D919" s="97" t="s">
        <v>3650</v>
      </c>
      <c r="E919" s="97">
        <v>204873388</v>
      </c>
      <c r="F919" s="97" t="s">
        <v>3157</v>
      </c>
      <c r="G919" s="443" t="s">
        <v>3709</v>
      </c>
      <c r="H919" s="458">
        <v>36</v>
      </c>
      <c r="I919" s="97" t="s">
        <v>3157</v>
      </c>
      <c r="J919" s="97" t="s">
        <v>3195</v>
      </c>
      <c r="K919" s="442"/>
      <c r="L919" s="463">
        <v>2353.4110000000001</v>
      </c>
      <c r="M919" s="460" t="s">
        <v>4164</v>
      </c>
    </row>
    <row r="920" spans="1:13" ht="63.75" x14ac:dyDescent="0.2">
      <c r="A920" s="464">
        <v>911</v>
      </c>
      <c r="B920" s="441" t="s">
        <v>3154</v>
      </c>
      <c r="C920" s="429" t="s">
        <v>3155</v>
      </c>
      <c r="D920" s="97" t="s">
        <v>3650</v>
      </c>
      <c r="E920" s="97">
        <v>204873388</v>
      </c>
      <c r="F920" s="97" t="s">
        <v>3157</v>
      </c>
      <c r="G920" s="443" t="s">
        <v>3709</v>
      </c>
      <c r="H920" s="457">
        <v>169.27500000000001</v>
      </c>
      <c r="I920" s="97" t="s">
        <v>3157</v>
      </c>
      <c r="J920" s="97" t="s">
        <v>3195</v>
      </c>
      <c r="K920" s="442"/>
      <c r="L920" s="463">
        <v>9178.6903000000002</v>
      </c>
      <c r="M920" s="460" t="s">
        <v>4165</v>
      </c>
    </row>
    <row r="921" spans="1:13" ht="51" x14ac:dyDescent="0.2">
      <c r="A921" s="464">
        <v>912</v>
      </c>
      <c r="B921" s="441" t="s">
        <v>3154</v>
      </c>
      <c r="C921" s="429" t="s">
        <v>3155</v>
      </c>
      <c r="D921" s="97" t="s">
        <v>3650</v>
      </c>
      <c r="E921" s="97">
        <v>204873388</v>
      </c>
      <c r="F921" s="97" t="s">
        <v>3157</v>
      </c>
      <c r="G921" s="443" t="s">
        <v>3709</v>
      </c>
      <c r="H921" s="444">
        <v>75</v>
      </c>
      <c r="I921" s="97" t="s">
        <v>3157</v>
      </c>
      <c r="J921" s="97" t="s">
        <v>3195</v>
      </c>
      <c r="K921" s="442"/>
      <c r="L921" s="463">
        <v>4350.6790000000001</v>
      </c>
      <c r="M921" s="460" t="s">
        <v>4166</v>
      </c>
    </row>
    <row r="922" spans="1:13" ht="76.5" x14ac:dyDescent="0.2">
      <c r="A922" s="464">
        <v>913</v>
      </c>
      <c r="B922" s="441" t="s">
        <v>3154</v>
      </c>
      <c r="C922" s="429" t="s">
        <v>3155</v>
      </c>
      <c r="D922" s="97" t="s">
        <v>3650</v>
      </c>
      <c r="E922" s="97">
        <v>204873388</v>
      </c>
      <c r="F922" s="97" t="s">
        <v>3157</v>
      </c>
      <c r="G922" s="443" t="s">
        <v>3709</v>
      </c>
      <c r="H922" s="458">
        <v>18</v>
      </c>
      <c r="I922" s="97" t="s">
        <v>3157</v>
      </c>
      <c r="J922" s="97" t="s">
        <v>3195</v>
      </c>
      <c r="K922" s="442"/>
      <c r="L922" s="463">
        <v>1431.595</v>
      </c>
      <c r="M922" s="460" t="s">
        <v>4167</v>
      </c>
    </row>
    <row r="923" spans="1:13" ht="89.25" x14ac:dyDescent="0.2">
      <c r="A923" s="464">
        <v>914</v>
      </c>
      <c r="B923" s="441" t="s">
        <v>3154</v>
      </c>
      <c r="C923" s="429" t="s">
        <v>3155</v>
      </c>
      <c r="D923" s="97" t="s">
        <v>3650</v>
      </c>
      <c r="E923" s="97">
        <v>204873388</v>
      </c>
      <c r="F923" s="97" t="s">
        <v>3157</v>
      </c>
      <c r="G923" s="443" t="s">
        <v>3709</v>
      </c>
      <c r="H923" s="443">
        <v>48.06</v>
      </c>
      <c r="I923" s="97" t="s">
        <v>3157</v>
      </c>
      <c r="J923" s="97" t="s">
        <v>3195</v>
      </c>
      <c r="K923" s="442"/>
      <c r="L923" s="463">
        <v>2971.02772</v>
      </c>
      <c r="M923" s="460" t="s">
        <v>4168</v>
      </c>
    </row>
    <row r="924" spans="1:13" ht="89.25" x14ac:dyDescent="0.2">
      <c r="A924" s="464">
        <v>915</v>
      </c>
      <c r="B924" s="441" t="s">
        <v>3154</v>
      </c>
      <c r="C924" s="429" t="s">
        <v>3155</v>
      </c>
      <c r="D924" s="97" t="s">
        <v>3650</v>
      </c>
      <c r="E924" s="97">
        <v>204873388</v>
      </c>
      <c r="F924" s="97" t="s">
        <v>3157</v>
      </c>
      <c r="G924" s="443" t="s">
        <v>3709</v>
      </c>
      <c r="H924" s="444">
        <v>36</v>
      </c>
      <c r="I924" s="97" t="s">
        <v>3157</v>
      </c>
      <c r="J924" s="97" t="s">
        <v>3195</v>
      </c>
      <c r="K924" s="442"/>
      <c r="L924" s="463">
        <v>2353.4110000000001</v>
      </c>
      <c r="M924" s="460" t="s">
        <v>4169</v>
      </c>
    </row>
    <row r="925" spans="1:13" ht="114.75" x14ac:dyDescent="0.2">
      <c r="A925" s="464">
        <v>916</v>
      </c>
      <c r="B925" s="441" t="s">
        <v>3154</v>
      </c>
      <c r="C925" s="429" t="s">
        <v>3155</v>
      </c>
      <c r="D925" s="97" t="s">
        <v>3650</v>
      </c>
      <c r="E925" s="97">
        <v>204873388</v>
      </c>
      <c r="F925" s="97" t="s">
        <v>3157</v>
      </c>
      <c r="G925" s="443" t="s">
        <v>3709</v>
      </c>
      <c r="H925" s="444">
        <v>36</v>
      </c>
      <c r="I925" s="97" t="s">
        <v>3157</v>
      </c>
      <c r="J925" s="97" t="s">
        <v>3195</v>
      </c>
      <c r="K925" s="442"/>
      <c r="L925" s="463">
        <v>2353.4110000000001</v>
      </c>
      <c r="M925" s="460" t="s">
        <v>4170</v>
      </c>
    </row>
    <row r="926" spans="1:13" ht="76.5" x14ac:dyDescent="0.2">
      <c r="A926" s="464">
        <v>917</v>
      </c>
      <c r="B926" s="441" t="s">
        <v>3154</v>
      </c>
      <c r="C926" s="429" t="s">
        <v>3155</v>
      </c>
      <c r="D926" s="97" t="s">
        <v>3650</v>
      </c>
      <c r="E926" s="97">
        <v>204873388</v>
      </c>
      <c r="F926" s="97" t="s">
        <v>3157</v>
      </c>
      <c r="G926" s="443" t="s">
        <v>3709</v>
      </c>
      <c r="H926" s="444">
        <v>36</v>
      </c>
      <c r="I926" s="97" t="s">
        <v>3157</v>
      </c>
      <c r="J926" s="97" t="s">
        <v>3195</v>
      </c>
      <c r="K926" s="442"/>
      <c r="L926" s="463">
        <v>2353.4110000000001</v>
      </c>
      <c r="M926" s="460" t="s">
        <v>4171</v>
      </c>
    </row>
    <row r="927" spans="1:13" ht="63.75" x14ac:dyDescent="0.2">
      <c r="A927" s="464">
        <v>918</v>
      </c>
      <c r="B927" s="441" t="s">
        <v>3154</v>
      </c>
      <c r="C927" s="429" t="s">
        <v>3155</v>
      </c>
      <c r="D927" s="97" t="s">
        <v>3650</v>
      </c>
      <c r="E927" s="97">
        <v>204873388</v>
      </c>
      <c r="F927" s="97" t="s">
        <v>3157</v>
      </c>
      <c r="G927" s="443" t="s">
        <v>3709</v>
      </c>
      <c r="H927" s="444">
        <v>36</v>
      </c>
      <c r="I927" s="97" t="s">
        <v>3157</v>
      </c>
      <c r="J927" s="97" t="s">
        <v>3195</v>
      </c>
      <c r="K927" s="442"/>
      <c r="L927" s="463">
        <v>2353.4110000000001</v>
      </c>
      <c r="M927" s="460" t="s">
        <v>4172</v>
      </c>
    </row>
    <row r="928" spans="1:13" ht="89.25" x14ac:dyDescent="0.2">
      <c r="A928" s="464">
        <v>919</v>
      </c>
      <c r="B928" s="441" t="s">
        <v>3154</v>
      </c>
      <c r="C928" s="429" t="s">
        <v>3155</v>
      </c>
      <c r="D928" s="97" t="s">
        <v>3650</v>
      </c>
      <c r="E928" s="97">
        <v>204873388</v>
      </c>
      <c r="F928" s="97" t="s">
        <v>3157</v>
      </c>
      <c r="G928" s="443" t="s">
        <v>3709</v>
      </c>
      <c r="H928" s="444">
        <v>36</v>
      </c>
      <c r="I928" s="97" t="s">
        <v>3157</v>
      </c>
      <c r="J928" s="97" t="s">
        <v>3195</v>
      </c>
      <c r="K928" s="442"/>
      <c r="L928" s="463">
        <v>2353.4110000000001</v>
      </c>
      <c r="M928" s="460" t="s">
        <v>4173</v>
      </c>
    </row>
    <row r="929" spans="1:13" ht="89.25" x14ac:dyDescent="0.2">
      <c r="A929" s="464">
        <v>920</v>
      </c>
      <c r="B929" s="441" t="s">
        <v>3154</v>
      </c>
      <c r="C929" s="429" t="s">
        <v>3155</v>
      </c>
      <c r="D929" s="97" t="s">
        <v>3650</v>
      </c>
      <c r="E929" s="97">
        <v>204873388</v>
      </c>
      <c r="F929" s="97" t="s">
        <v>3157</v>
      </c>
      <c r="G929" s="443" t="s">
        <v>3709</v>
      </c>
      <c r="H929" s="444">
        <v>36</v>
      </c>
      <c r="I929" s="97" t="s">
        <v>3157</v>
      </c>
      <c r="J929" s="97" t="s">
        <v>3195</v>
      </c>
      <c r="K929" s="442"/>
      <c r="L929" s="463">
        <v>2353.4110000000001</v>
      </c>
      <c r="M929" s="460" t="s">
        <v>4174</v>
      </c>
    </row>
    <row r="930" spans="1:13" ht="89.25" x14ac:dyDescent="0.2">
      <c r="A930" s="464">
        <v>921</v>
      </c>
      <c r="B930" s="441" t="s">
        <v>3154</v>
      </c>
      <c r="C930" s="429" t="s">
        <v>3155</v>
      </c>
      <c r="D930" s="97" t="s">
        <v>3650</v>
      </c>
      <c r="E930" s="97">
        <v>204873388</v>
      </c>
      <c r="F930" s="97" t="s">
        <v>3157</v>
      </c>
      <c r="G930" s="443" t="s">
        <v>3709</v>
      </c>
      <c r="H930" s="458">
        <v>36</v>
      </c>
      <c r="I930" s="97" t="s">
        <v>3157</v>
      </c>
      <c r="J930" s="97" t="s">
        <v>3195</v>
      </c>
      <c r="K930" s="442"/>
      <c r="L930" s="463">
        <v>2353.4110000000001</v>
      </c>
      <c r="M930" s="460" t="s">
        <v>4175</v>
      </c>
    </row>
    <row r="931" spans="1:13" ht="102" x14ac:dyDescent="0.2">
      <c r="A931" s="464">
        <v>922</v>
      </c>
      <c r="B931" s="441" t="s">
        <v>3154</v>
      </c>
      <c r="C931" s="429" t="s">
        <v>3155</v>
      </c>
      <c r="D931" s="97" t="s">
        <v>3650</v>
      </c>
      <c r="E931" s="97">
        <v>204873388</v>
      </c>
      <c r="F931" s="97" t="s">
        <v>3157</v>
      </c>
      <c r="G931" s="443" t="s">
        <v>3709</v>
      </c>
      <c r="H931" s="443">
        <v>72</v>
      </c>
      <c r="I931" s="97" t="s">
        <v>3157</v>
      </c>
      <c r="J931" s="97" t="s">
        <v>3195</v>
      </c>
      <c r="K931" s="442"/>
      <c r="L931" s="463">
        <v>3209.3829999999998</v>
      </c>
      <c r="M931" s="460" t="s">
        <v>4176</v>
      </c>
    </row>
    <row r="932" spans="1:13" ht="102" x14ac:dyDescent="0.2">
      <c r="A932" s="464">
        <v>923</v>
      </c>
      <c r="B932" s="441" t="s">
        <v>3154</v>
      </c>
      <c r="C932" s="429" t="s">
        <v>3155</v>
      </c>
      <c r="D932" s="97" t="s">
        <v>3650</v>
      </c>
      <c r="E932" s="97">
        <v>204873388</v>
      </c>
      <c r="F932" s="97" t="s">
        <v>3157</v>
      </c>
      <c r="G932" s="443" t="s">
        <v>3709</v>
      </c>
      <c r="H932" s="444">
        <v>64</v>
      </c>
      <c r="I932" s="97" t="s">
        <v>3157</v>
      </c>
      <c r="J932" s="97" t="s">
        <v>3195</v>
      </c>
      <c r="K932" s="442"/>
      <c r="L932" s="463">
        <v>3787.3469999999998</v>
      </c>
      <c r="M932" s="460" t="s">
        <v>4177</v>
      </c>
    </row>
    <row r="933" spans="1:13" ht="89.25" x14ac:dyDescent="0.2">
      <c r="A933" s="464">
        <v>924</v>
      </c>
      <c r="B933" s="441" t="s">
        <v>3154</v>
      </c>
      <c r="C933" s="429" t="s">
        <v>3155</v>
      </c>
      <c r="D933" s="97" t="s">
        <v>3650</v>
      </c>
      <c r="E933" s="97">
        <v>204873388</v>
      </c>
      <c r="F933" s="97" t="s">
        <v>3157</v>
      </c>
      <c r="G933" s="443" t="s">
        <v>3709</v>
      </c>
      <c r="H933" s="444">
        <v>36</v>
      </c>
      <c r="I933" s="97" t="s">
        <v>3157</v>
      </c>
      <c r="J933" s="97" t="s">
        <v>3195</v>
      </c>
      <c r="K933" s="442"/>
      <c r="L933" s="463">
        <v>2353.4110000000001</v>
      </c>
      <c r="M933" s="460" t="s">
        <v>4178</v>
      </c>
    </row>
    <row r="934" spans="1:13" ht="63.75" x14ac:dyDescent="0.2">
      <c r="A934" s="464">
        <v>925</v>
      </c>
      <c r="B934" s="441" t="s">
        <v>3154</v>
      </c>
      <c r="C934" s="429" t="s">
        <v>3155</v>
      </c>
      <c r="D934" s="97" t="s">
        <v>3650</v>
      </c>
      <c r="E934" s="97">
        <v>204873388</v>
      </c>
      <c r="F934" s="97" t="s">
        <v>3157</v>
      </c>
      <c r="G934" s="443" t="s">
        <v>3709</v>
      </c>
      <c r="H934" s="458">
        <v>144</v>
      </c>
      <c r="I934" s="97" t="s">
        <v>3157</v>
      </c>
      <c r="J934" s="97" t="s">
        <v>3195</v>
      </c>
      <c r="K934" s="442"/>
      <c r="L934" s="463">
        <v>7884.3070000000007</v>
      </c>
      <c r="M934" s="460" t="s">
        <v>4179</v>
      </c>
    </row>
    <row r="935" spans="1:13" ht="76.5" x14ac:dyDescent="0.2">
      <c r="A935" s="464">
        <v>926</v>
      </c>
      <c r="B935" s="441" t="s">
        <v>3154</v>
      </c>
      <c r="C935" s="429" t="s">
        <v>3155</v>
      </c>
      <c r="D935" s="97" t="s">
        <v>3650</v>
      </c>
      <c r="E935" s="97">
        <v>204873388</v>
      </c>
      <c r="F935" s="97" t="s">
        <v>3157</v>
      </c>
      <c r="G935" s="443" t="s">
        <v>3709</v>
      </c>
      <c r="H935" s="458">
        <v>64</v>
      </c>
      <c r="I935" s="97" t="s">
        <v>3157</v>
      </c>
      <c r="J935" s="97" t="s">
        <v>3195</v>
      </c>
      <c r="K935" s="442"/>
      <c r="L935" s="463">
        <v>3787.3469999999998</v>
      </c>
      <c r="M935" s="460" t="s">
        <v>4180</v>
      </c>
    </row>
    <row r="936" spans="1:13" ht="102" x14ac:dyDescent="0.2">
      <c r="A936" s="464">
        <v>927</v>
      </c>
      <c r="B936" s="441" t="s">
        <v>3154</v>
      </c>
      <c r="C936" s="429" t="s">
        <v>3155</v>
      </c>
      <c r="D936" s="97" t="s">
        <v>3650</v>
      </c>
      <c r="E936" s="97">
        <v>204873388</v>
      </c>
      <c r="F936" s="97" t="s">
        <v>3157</v>
      </c>
      <c r="G936" s="443" t="s">
        <v>3709</v>
      </c>
      <c r="H936" s="444">
        <v>64</v>
      </c>
      <c r="I936" s="97" t="s">
        <v>3157</v>
      </c>
      <c r="J936" s="97" t="s">
        <v>3195</v>
      </c>
      <c r="K936" s="442"/>
      <c r="L936" s="463">
        <v>3787.3469999999998</v>
      </c>
      <c r="M936" s="460" t="s">
        <v>4181</v>
      </c>
    </row>
    <row r="937" spans="1:13" ht="153" x14ac:dyDescent="0.2">
      <c r="A937" s="464">
        <v>928</v>
      </c>
      <c r="B937" s="441" t="s">
        <v>3154</v>
      </c>
      <c r="C937" s="429" t="s">
        <v>3155</v>
      </c>
      <c r="D937" s="97" t="s">
        <v>3650</v>
      </c>
      <c r="E937" s="97">
        <v>204873388</v>
      </c>
      <c r="F937" s="97" t="s">
        <v>3157</v>
      </c>
      <c r="G937" s="443" t="s">
        <v>3709</v>
      </c>
      <c r="H937" s="444">
        <v>80</v>
      </c>
      <c r="I937" s="97" t="s">
        <v>3157</v>
      </c>
      <c r="J937" s="97" t="s">
        <v>3195</v>
      </c>
      <c r="K937" s="442"/>
      <c r="L937" s="463">
        <v>4606.7389999999996</v>
      </c>
      <c r="M937" s="460" t="s">
        <v>4182</v>
      </c>
    </row>
    <row r="938" spans="1:13" ht="76.5" x14ac:dyDescent="0.2">
      <c r="A938" s="464">
        <v>929</v>
      </c>
      <c r="B938" s="441" t="s">
        <v>3154</v>
      </c>
      <c r="C938" s="429" t="s">
        <v>3155</v>
      </c>
      <c r="D938" s="97" t="s">
        <v>3650</v>
      </c>
      <c r="E938" s="97">
        <v>204873388</v>
      </c>
      <c r="F938" s="97" t="s">
        <v>3157</v>
      </c>
      <c r="G938" s="443" t="s">
        <v>3709</v>
      </c>
      <c r="H938" s="444">
        <v>36</v>
      </c>
      <c r="I938" s="97" t="s">
        <v>3157</v>
      </c>
      <c r="J938" s="97" t="s">
        <v>3195</v>
      </c>
      <c r="K938" s="442"/>
      <c r="L938" s="463">
        <v>2353.4110000000001</v>
      </c>
      <c r="M938" s="460" t="s">
        <v>4183</v>
      </c>
    </row>
    <row r="939" spans="1:13" ht="89.25" x14ac:dyDescent="0.2">
      <c r="A939" s="464">
        <v>930</v>
      </c>
      <c r="B939" s="441" t="s">
        <v>3154</v>
      </c>
      <c r="C939" s="429" t="s">
        <v>3155</v>
      </c>
      <c r="D939" s="97" t="s">
        <v>3650</v>
      </c>
      <c r="E939" s="97">
        <v>204873388</v>
      </c>
      <c r="F939" s="97" t="s">
        <v>3157</v>
      </c>
      <c r="G939" s="443" t="s">
        <v>3709</v>
      </c>
      <c r="H939" s="444">
        <v>36</v>
      </c>
      <c r="I939" s="97" t="s">
        <v>3157</v>
      </c>
      <c r="J939" s="97" t="s">
        <v>3195</v>
      </c>
      <c r="K939" s="442"/>
      <c r="L939" s="463">
        <v>2353.4110000000001</v>
      </c>
      <c r="M939" s="460" t="s">
        <v>4184</v>
      </c>
    </row>
    <row r="940" spans="1:13" ht="51" x14ac:dyDescent="0.2">
      <c r="A940" s="464">
        <v>931</v>
      </c>
      <c r="B940" s="441" t="s">
        <v>3154</v>
      </c>
      <c r="C940" s="429" t="s">
        <v>3155</v>
      </c>
      <c r="D940" s="97" t="s">
        <v>3650</v>
      </c>
      <c r="E940" s="97">
        <v>204873388</v>
      </c>
      <c r="F940" s="97" t="s">
        <v>3157</v>
      </c>
      <c r="G940" s="443" t="s">
        <v>3709</v>
      </c>
      <c r="H940" s="444">
        <v>72</v>
      </c>
      <c r="I940" s="97" t="s">
        <v>3157</v>
      </c>
      <c r="J940" s="97" t="s">
        <v>3195</v>
      </c>
      <c r="K940" s="442"/>
      <c r="L940" s="463">
        <v>4197.0429999999997</v>
      </c>
      <c r="M940" s="460" t="s">
        <v>4185</v>
      </c>
    </row>
    <row r="941" spans="1:13" ht="63.75" x14ac:dyDescent="0.2">
      <c r="A941" s="464">
        <v>932</v>
      </c>
      <c r="B941" s="441" t="s">
        <v>3154</v>
      </c>
      <c r="C941" s="429" t="s">
        <v>3155</v>
      </c>
      <c r="D941" s="97" t="s">
        <v>3650</v>
      </c>
      <c r="E941" s="97">
        <v>204873388</v>
      </c>
      <c r="F941" s="97" t="s">
        <v>3157</v>
      </c>
      <c r="G941" s="443" t="s">
        <v>3709</v>
      </c>
      <c r="H941" s="444">
        <v>36</v>
      </c>
      <c r="I941" s="97" t="s">
        <v>3157</v>
      </c>
      <c r="J941" s="97" t="s">
        <v>3195</v>
      </c>
      <c r="K941" s="442"/>
      <c r="L941" s="463">
        <v>2353.4110000000001</v>
      </c>
      <c r="M941" s="460" t="s">
        <v>4186</v>
      </c>
    </row>
    <row r="942" spans="1:13" ht="89.25" x14ac:dyDescent="0.2">
      <c r="A942" s="464">
        <v>933</v>
      </c>
      <c r="B942" s="441" t="s">
        <v>3154</v>
      </c>
      <c r="C942" s="429" t="s">
        <v>3155</v>
      </c>
      <c r="D942" s="97" t="s">
        <v>3650</v>
      </c>
      <c r="E942" s="97">
        <v>204873388</v>
      </c>
      <c r="F942" s="97" t="s">
        <v>3157</v>
      </c>
      <c r="G942" s="443" t="s">
        <v>3709</v>
      </c>
      <c r="H942" s="444">
        <v>54</v>
      </c>
      <c r="I942" s="97" t="s">
        <v>3157</v>
      </c>
      <c r="J942" s="97" t="s">
        <v>3195</v>
      </c>
      <c r="K942" s="442"/>
      <c r="L942" s="463">
        <v>3275.2269999999999</v>
      </c>
      <c r="M942" s="460" t="s">
        <v>4187</v>
      </c>
    </row>
    <row r="943" spans="1:13" ht="63.75" x14ac:dyDescent="0.2">
      <c r="A943" s="464">
        <v>934</v>
      </c>
      <c r="B943" s="441" t="s">
        <v>3154</v>
      </c>
      <c r="C943" s="429" t="s">
        <v>3155</v>
      </c>
      <c r="D943" s="97" t="s">
        <v>3650</v>
      </c>
      <c r="E943" s="97">
        <v>204873388</v>
      </c>
      <c r="F943" s="97" t="s">
        <v>3157</v>
      </c>
      <c r="G943" s="443" t="s">
        <v>3709</v>
      </c>
      <c r="H943" s="444">
        <v>54</v>
      </c>
      <c r="I943" s="97" t="s">
        <v>3157</v>
      </c>
      <c r="J943" s="97" t="s">
        <v>3195</v>
      </c>
      <c r="K943" s="442"/>
      <c r="L943" s="463">
        <v>3275.2269999999999</v>
      </c>
      <c r="M943" s="460" t="s">
        <v>4188</v>
      </c>
    </row>
    <row r="944" spans="1:13" ht="102" x14ac:dyDescent="0.2">
      <c r="A944" s="464">
        <v>935</v>
      </c>
      <c r="B944" s="441" t="s">
        <v>3154</v>
      </c>
      <c r="C944" s="429" t="s">
        <v>3155</v>
      </c>
      <c r="D944" s="97" t="s">
        <v>3650</v>
      </c>
      <c r="E944" s="97">
        <v>204873388</v>
      </c>
      <c r="F944" s="97" t="s">
        <v>3157</v>
      </c>
      <c r="G944" s="443" t="s">
        <v>3709</v>
      </c>
      <c r="H944" s="444">
        <v>36</v>
      </c>
      <c r="I944" s="97" t="s">
        <v>3157</v>
      </c>
      <c r="J944" s="97" t="s">
        <v>3195</v>
      </c>
      <c r="K944" s="442"/>
      <c r="L944" s="463">
        <v>2353.4110000000001</v>
      </c>
      <c r="M944" s="460" t="s">
        <v>4189</v>
      </c>
    </row>
    <row r="945" spans="1:13" ht="51" x14ac:dyDescent="0.2">
      <c r="A945" s="464">
        <v>936</v>
      </c>
      <c r="B945" s="441" t="s">
        <v>3154</v>
      </c>
      <c r="C945" s="429" t="s">
        <v>3155</v>
      </c>
      <c r="D945" s="97" t="s">
        <v>3650</v>
      </c>
      <c r="E945" s="97">
        <v>204873388</v>
      </c>
      <c r="F945" s="97" t="s">
        <v>3157</v>
      </c>
      <c r="G945" s="443" t="s">
        <v>3709</v>
      </c>
      <c r="H945" s="444">
        <v>72</v>
      </c>
      <c r="I945" s="97" t="s">
        <v>3157</v>
      </c>
      <c r="J945" s="97" t="s">
        <v>3195</v>
      </c>
      <c r="K945" s="442"/>
      <c r="L945" s="463">
        <v>4197.0429999999997</v>
      </c>
      <c r="M945" s="460" t="s">
        <v>4190</v>
      </c>
    </row>
    <row r="946" spans="1:13" ht="89.25" x14ac:dyDescent="0.2">
      <c r="A946" s="464">
        <v>937</v>
      </c>
      <c r="B946" s="441" t="s">
        <v>3154</v>
      </c>
      <c r="C946" s="429" t="s">
        <v>3155</v>
      </c>
      <c r="D946" s="97" t="s">
        <v>3650</v>
      </c>
      <c r="E946" s="97">
        <v>204873388</v>
      </c>
      <c r="F946" s="97" t="s">
        <v>3157</v>
      </c>
      <c r="G946" s="443" t="s">
        <v>3709</v>
      </c>
      <c r="H946" s="443">
        <v>36</v>
      </c>
      <c r="I946" s="97" t="s">
        <v>3157</v>
      </c>
      <c r="J946" s="97" t="s">
        <v>3195</v>
      </c>
      <c r="K946" s="442"/>
      <c r="L946" s="463">
        <v>2353.4110000000001</v>
      </c>
      <c r="M946" s="460" t="s">
        <v>4191</v>
      </c>
    </row>
    <row r="947" spans="1:13" ht="51" x14ac:dyDescent="0.2">
      <c r="A947" s="464">
        <v>938</v>
      </c>
      <c r="B947" s="441" t="s">
        <v>3154</v>
      </c>
      <c r="C947" s="429" t="s">
        <v>3155</v>
      </c>
      <c r="D947" s="97" t="s">
        <v>3650</v>
      </c>
      <c r="E947" s="97">
        <v>204873388</v>
      </c>
      <c r="F947" s="97" t="s">
        <v>3157</v>
      </c>
      <c r="G947" s="443" t="s">
        <v>3709</v>
      </c>
      <c r="H947" s="444">
        <v>36</v>
      </c>
      <c r="I947" s="97" t="s">
        <v>3157</v>
      </c>
      <c r="J947" s="97" t="s">
        <v>3195</v>
      </c>
      <c r="K947" s="442"/>
      <c r="L947" s="463">
        <v>2353.4110000000001</v>
      </c>
      <c r="M947" s="469" t="s">
        <v>4192</v>
      </c>
    </row>
    <row r="948" spans="1:13" ht="63.75" x14ac:dyDescent="0.2">
      <c r="A948" s="464">
        <v>939</v>
      </c>
      <c r="B948" s="441" t="s">
        <v>3154</v>
      </c>
      <c r="C948" s="429" t="s">
        <v>3155</v>
      </c>
      <c r="D948" s="97" t="s">
        <v>3650</v>
      </c>
      <c r="E948" s="97">
        <v>204873388</v>
      </c>
      <c r="F948" s="97" t="s">
        <v>3157</v>
      </c>
      <c r="G948" s="443" t="s">
        <v>3709</v>
      </c>
      <c r="H948" s="458">
        <v>36</v>
      </c>
      <c r="I948" s="97" t="s">
        <v>3157</v>
      </c>
      <c r="J948" s="97" t="s">
        <v>3195</v>
      </c>
      <c r="K948" s="442"/>
      <c r="L948" s="463">
        <v>1958.347</v>
      </c>
      <c r="M948" s="460" t="s">
        <v>4193</v>
      </c>
    </row>
    <row r="949" spans="1:13" ht="51" x14ac:dyDescent="0.2">
      <c r="A949" s="464">
        <v>940</v>
      </c>
      <c r="B949" s="441" t="s">
        <v>3154</v>
      </c>
      <c r="C949" s="429" t="s">
        <v>3155</v>
      </c>
      <c r="D949" s="97" t="s">
        <v>3650</v>
      </c>
      <c r="E949" s="97">
        <v>204873388</v>
      </c>
      <c r="F949" s="97" t="s">
        <v>3157</v>
      </c>
      <c r="G949" s="443" t="s">
        <v>3709</v>
      </c>
      <c r="H949" s="458">
        <v>80</v>
      </c>
      <c r="I949" s="97" t="s">
        <v>3157</v>
      </c>
      <c r="J949" s="97" t="s">
        <v>3195</v>
      </c>
      <c r="K949" s="442"/>
      <c r="L949" s="463">
        <v>3728.819</v>
      </c>
      <c r="M949" s="460" t="s">
        <v>4194</v>
      </c>
    </row>
    <row r="950" spans="1:13" ht="63.75" x14ac:dyDescent="0.2">
      <c r="A950" s="464">
        <v>941</v>
      </c>
      <c r="B950" s="441" t="s">
        <v>3154</v>
      </c>
      <c r="C950" s="429" t="s">
        <v>3155</v>
      </c>
      <c r="D950" s="97" t="s">
        <v>3650</v>
      </c>
      <c r="E950" s="97">
        <v>204873388</v>
      </c>
      <c r="F950" s="97" t="s">
        <v>3157</v>
      </c>
      <c r="G950" s="443" t="s">
        <v>3709</v>
      </c>
      <c r="H950" s="458">
        <v>80</v>
      </c>
      <c r="I950" s="97" t="s">
        <v>3157</v>
      </c>
      <c r="J950" s="97" t="s">
        <v>3195</v>
      </c>
      <c r="K950" s="442"/>
      <c r="L950" s="463">
        <v>3728.819</v>
      </c>
      <c r="M950" s="460" t="s">
        <v>4195</v>
      </c>
    </row>
    <row r="951" spans="1:13" ht="51" x14ac:dyDescent="0.2">
      <c r="A951" s="464">
        <v>942</v>
      </c>
      <c r="B951" s="441" t="s">
        <v>3154</v>
      </c>
      <c r="C951" s="429" t="s">
        <v>3155</v>
      </c>
      <c r="D951" s="97" t="s">
        <v>3650</v>
      </c>
      <c r="E951" s="97">
        <v>204873388</v>
      </c>
      <c r="F951" s="97" t="s">
        <v>3157</v>
      </c>
      <c r="G951" s="443" t="s">
        <v>3709</v>
      </c>
      <c r="H951" s="458">
        <v>36</v>
      </c>
      <c r="I951" s="97" t="s">
        <v>3157</v>
      </c>
      <c r="J951" s="97" t="s">
        <v>3195</v>
      </c>
      <c r="K951" s="442"/>
      <c r="L951" s="463">
        <v>1958.347</v>
      </c>
      <c r="M951" s="460" t="s">
        <v>4196</v>
      </c>
    </row>
    <row r="952" spans="1:13" ht="76.5" x14ac:dyDescent="0.2">
      <c r="A952" s="464">
        <v>943</v>
      </c>
      <c r="B952" s="441" t="s">
        <v>3154</v>
      </c>
      <c r="C952" s="429" t="s">
        <v>3155</v>
      </c>
      <c r="D952" s="97" t="s">
        <v>3650</v>
      </c>
      <c r="E952" s="97">
        <v>204873388</v>
      </c>
      <c r="F952" s="97" t="s">
        <v>3157</v>
      </c>
      <c r="G952" s="443" t="s">
        <v>3709</v>
      </c>
      <c r="H952" s="458">
        <v>18</v>
      </c>
      <c r="I952" s="97" t="s">
        <v>3157</v>
      </c>
      <c r="J952" s="97" t="s">
        <v>3195</v>
      </c>
      <c r="K952" s="442"/>
      <c r="L952" s="463">
        <v>1234.0630000000001</v>
      </c>
      <c r="M952" s="460" t="s">
        <v>4197</v>
      </c>
    </row>
    <row r="953" spans="1:13" ht="51" x14ac:dyDescent="0.2">
      <c r="A953" s="464">
        <v>944</v>
      </c>
      <c r="B953" s="441" t="s">
        <v>3154</v>
      </c>
      <c r="C953" s="429" t="s">
        <v>3155</v>
      </c>
      <c r="D953" s="97" t="s">
        <v>3650</v>
      </c>
      <c r="E953" s="97">
        <v>204873388</v>
      </c>
      <c r="F953" s="97" t="s">
        <v>3157</v>
      </c>
      <c r="G953" s="443" t="s">
        <v>3709</v>
      </c>
      <c r="H953" s="458">
        <v>36</v>
      </c>
      <c r="I953" s="97" t="s">
        <v>3157</v>
      </c>
      <c r="J953" s="97" t="s">
        <v>3195</v>
      </c>
      <c r="K953" s="442"/>
      <c r="L953" s="463">
        <v>1958.347</v>
      </c>
      <c r="M953" s="460" t="s">
        <v>4198</v>
      </c>
    </row>
    <row r="954" spans="1:13" ht="114.75" x14ac:dyDescent="0.2">
      <c r="A954" s="464">
        <v>945</v>
      </c>
      <c r="B954" s="441" t="s">
        <v>3154</v>
      </c>
      <c r="C954" s="429" t="s">
        <v>3155</v>
      </c>
      <c r="D954" s="97" t="s">
        <v>3650</v>
      </c>
      <c r="E954" s="97">
        <v>204873388</v>
      </c>
      <c r="F954" s="97" t="s">
        <v>3157</v>
      </c>
      <c r="G954" s="443" t="s">
        <v>3709</v>
      </c>
      <c r="H954" s="458">
        <v>36</v>
      </c>
      <c r="I954" s="97" t="s">
        <v>3157</v>
      </c>
      <c r="J954" s="97" t="s">
        <v>3195</v>
      </c>
      <c r="K954" s="442"/>
      <c r="L954" s="463">
        <v>1958.347</v>
      </c>
      <c r="M954" s="460" t="s">
        <v>4199</v>
      </c>
    </row>
    <row r="955" spans="1:13" ht="76.5" x14ac:dyDescent="0.2">
      <c r="A955" s="464">
        <v>946</v>
      </c>
      <c r="B955" s="441" t="s">
        <v>3154</v>
      </c>
      <c r="C955" s="429" t="s">
        <v>3155</v>
      </c>
      <c r="D955" s="97" t="s">
        <v>3650</v>
      </c>
      <c r="E955" s="97">
        <v>204873388</v>
      </c>
      <c r="F955" s="97" t="s">
        <v>3157</v>
      </c>
      <c r="G955" s="443" t="s">
        <v>3709</v>
      </c>
      <c r="H955" s="458">
        <v>36</v>
      </c>
      <c r="I955" s="97" t="s">
        <v>3157</v>
      </c>
      <c r="J955" s="97" t="s">
        <v>3195</v>
      </c>
      <c r="K955" s="442"/>
      <c r="L955" s="463">
        <v>1958.347</v>
      </c>
      <c r="M955" s="460" t="s">
        <v>4200</v>
      </c>
    </row>
    <row r="956" spans="1:13" ht="51" x14ac:dyDescent="0.2">
      <c r="A956" s="464">
        <v>947</v>
      </c>
      <c r="B956" s="441" t="s">
        <v>3154</v>
      </c>
      <c r="C956" s="429" t="s">
        <v>3155</v>
      </c>
      <c r="D956" s="97" t="s">
        <v>3650</v>
      </c>
      <c r="E956" s="97">
        <v>204873388</v>
      </c>
      <c r="F956" s="97" t="s">
        <v>3157</v>
      </c>
      <c r="G956" s="443" t="s">
        <v>3709</v>
      </c>
      <c r="H956" s="458">
        <v>36</v>
      </c>
      <c r="I956" s="97" t="s">
        <v>3157</v>
      </c>
      <c r="J956" s="97" t="s">
        <v>3195</v>
      </c>
      <c r="K956" s="442"/>
      <c r="L956" s="463">
        <v>1958.347</v>
      </c>
      <c r="M956" s="460" t="s">
        <v>4201</v>
      </c>
    </row>
    <row r="957" spans="1:13" ht="63.75" x14ac:dyDescent="0.2">
      <c r="A957" s="464">
        <v>948</v>
      </c>
      <c r="B957" s="441" t="s">
        <v>3154</v>
      </c>
      <c r="C957" s="429" t="s">
        <v>3155</v>
      </c>
      <c r="D957" s="97" t="s">
        <v>3650</v>
      </c>
      <c r="E957" s="97">
        <v>204873388</v>
      </c>
      <c r="F957" s="97" t="s">
        <v>3157</v>
      </c>
      <c r="G957" s="443" t="s">
        <v>3709</v>
      </c>
      <c r="H957" s="458">
        <v>36</v>
      </c>
      <c r="I957" s="97" t="s">
        <v>3157</v>
      </c>
      <c r="J957" s="97" t="s">
        <v>3195</v>
      </c>
      <c r="K957" s="442"/>
      <c r="L957" s="463">
        <v>1958.347</v>
      </c>
      <c r="M957" s="460" t="s">
        <v>4202</v>
      </c>
    </row>
    <row r="958" spans="1:13" ht="89.25" x14ac:dyDescent="0.2">
      <c r="A958" s="464">
        <v>949</v>
      </c>
      <c r="B958" s="441" t="s">
        <v>3154</v>
      </c>
      <c r="C958" s="429" t="s">
        <v>3155</v>
      </c>
      <c r="D958" s="97" t="s">
        <v>3650</v>
      </c>
      <c r="E958" s="97">
        <v>204873388</v>
      </c>
      <c r="F958" s="97" t="s">
        <v>3157</v>
      </c>
      <c r="G958" s="443" t="s">
        <v>3709</v>
      </c>
      <c r="H958" s="458">
        <v>64</v>
      </c>
      <c r="I958" s="97" t="s">
        <v>3157</v>
      </c>
      <c r="J958" s="97" t="s">
        <v>3195</v>
      </c>
      <c r="K958" s="442"/>
      <c r="L958" s="463">
        <v>3085.011</v>
      </c>
      <c r="M958" s="460" t="s">
        <v>4203</v>
      </c>
    </row>
    <row r="959" spans="1:13" ht="76.5" x14ac:dyDescent="0.2">
      <c r="A959" s="464">
        <v>950</v>
      </c>
      <c r="B959" s="441" t="s">
        <v>3154</v>
      </c>
      <c r="C959" s="429" t="s">
        <v>3155</v>
      </c>
      <c r="D959" s="97" t="s">
        <v>3650</v>
      </c>
      <c r="E959" s="97">
        <v>204873388</v>
      </c>
      <c r="F959" s="97" t="s">
        <v>3157</v>
      </c>
      <c r="G959" s="443" t="s">
        <v>3709</v>
      </c>
      <c r="H959" s="458">
        <v>32</v>
      </c>
      <c r="I959" s="97" t="s">
        <v>3157</v>
      </c>
      <c r="J959" s="97" t="s">
        <v>3195</v>
      </c>
      <c r="K959" s="442"/>
      <c r="L959" s="463">
        <v>1797.395</v>
      </c>
      <c r="M959" s="460" t="s">
        <v>4204</v>
      </c>
    </row>
    <row r="960" spans="1:13" ht="76.5" x14ac:dyDescent="0.2">
      <c r="A960" s="464">
        <v>951</v>
      </c>
      <c r="B960" s="441" t="s">
        <v>3154</v>
      </c>
      <c r="C960" s="429" t="s">
        <v>3155</v>
      </c>
      <c r="D960" s="97" t="s">
        <v>3650</v>
      </c>
      <c r="E960" s="97">
        <v>204873388</v>
      </c>
      <c r="F960" s="97" t="s">
        <v>3157</v>
      </c>
      <c r="G960" s="443" t="s">
        <v>3709</v>
      </c>
      <c r="H960" s="458">
        <v>32</v>
      </c>
      <c r="I960" s="97" t="s">
        <v>3157</v>
      </c>
      <c r="J960" s="97" t="s">
        <v>3195</v>
      </c>
      <c r="K960" s="442"/>
      <c r="L960" s="463">
        <v>1797.395</v>
      </c>
      <c r="M960" s="460" t="s">
        <v>4205</v>
      </c>
    </row>
    <row r="961" spans="1:13" ht="89.25" x14ac:dyDescent="0.2">
      <c r="A961" s="464">
        <v>952</v>
      </c>
      <c r="B961" s="441" t="s">
        <v>3154</v>
      </c>
      <c r="C961" s="429" t="s">
        <v>3155</v>
      </c>
      <c r="D961" s="97" t="s">
        <v>3650</v>
      </c>
      <c r="E961" s="97">
        <v>204873388</v>
      </c>
      <c r="F961" s="97" t="s">
        <v>3157</v>
      </c>
      <c r="G961" s="443" t="s">
        <v>3709</v>
      </c>
      <c r="H961" s="458">
        <v>18</v>
      </c>
      <c r="I961" s="97" t="s">
        <v>3157</v>
      </c>
      <c r="J961" s="97" t="s">
        <v>3195</v>
      </c>
      <c r="K961" s="442"/>
      <c r="L961" s="463">
        <v>1234.0630000000001</v>
      </c>
      <c r="M961" s="460" t="s">
        <v>4206</v>
      </c>
    </row>
    <row r="962" spans="1:13" ht="89.25" x14ac:dyDescent="0.2">
      <c r="A962" s="464">
        <v>953</v>
      </c>
      <c r="B962" s="441" t="s">
        <v>3154</v>
      </c>
      <c r="C962" s="429" t="s">
        <v>3155</v>
      </c>
      <c r="D962" s="97" t="s">
        <v>3650</v>
      </c>
      <c r="E962" s="97">
        <v>204873388</v>
      </c>
      <c r="F962" s="97" t="s">
        <v>3157</v>
      </c>
      <c r="G962" s="443" t="s">
        <v>3709</v>
      </c>
      <c r="H962" s="458">
        <v>18</v>
      </c>
      <c r="I962" s="97" t="s">
        <v>3157</v>
      </c>
      <c r="J962" s="97" t="s">
        <v>3195</v>
      </c>
      <c r="K962" s="442"/>
      <c r="L962" s="463">
        <v>1234.0630000000001</v>
      </c>
      <c r="M962" s="460" t="s">
        <v>4206</v>
      </c>
    </row>
    <row r="963" spans="1:13" ht="89.25" x14ac:dyDescent="0.2">
      <c r="A963" s="464">
        <v>954</v>
      </c>
      <c r="B963" s="441" t="s">
        <v>3154</v>
      </c>
      <c r="C963" s="429" t="s">
        <v>3155</v>
      </c>
      <c r="D963" s="97" t="s">
        <v>3650</v>
      </c>
      <c r="E963" s="97">
        <v>204873388</v>
      </c>
      <c r="F963" s="97" t="s">
        <v>3157</v>
      </c>
      <c r="G963" s="443" t="s">
        <v>3709</v>
      </c>
      <c r="H963" s="458">
        <v>18</v>
      </c>
      <c r="I963" s="97" t="s">
        <v>3157</v>
      </c>
      <c r="J963" s="97" t="s">
        <v>3195</v>
      </c>
      <c r="K963" s="442"/>
      <c r="L963" s="463">
        <v>1234.0630000000001</v>
      </c>
      <c r="M963" s="460" t="s">
        <v>4206</v>
      </c>
    </row>
    <row r="964" spans="1:13" ht="89.25" x14ac:dyDescent="0.2">
      <c r="A964" s="464">
        <v>955</v>
      </c>
      <c r="B964" s="441" t="s">
        <v>3154</v>
      </c>
      <c r="C964" s="429" t="s">
        <v>3155</v>
      </c>
      <c r="D964" s="97" t="s">
        <v>3650</v>
      </c>
      <c r="E964" s="97">
        <v>204873388</v>
      </c>
      <c r="F964" s="97" t="s">
        <v>3157</v>
      </c>
      <c r="G964" s="443" t="s">
        <v>3709</v>
      </c>
      <c r="H964" s="458">
        <v>18</v>
      </c>
      <c r="I964" s="97" t="s">
        <v>3157</v>
      </c>
      <c r="J964" s="97" t="s">
        <v>3195</v>
      </c>
      <c r="K964" s="442"/>
      <c r="L964" s="463">
        <v>1234.0630000000001</v>
      </c>
      <c r="M964" s="460" t="s">
        <v>4207</v>
      </c>
    </row>
    <row r="965" spans="1:13" ht="51" x14ac:dyDescent="0.2">
      <c r="A965" s="464">
        <v>956</v>
      </c>
      <c r="B965" s="441" t="s">
        <v>3154</v>
      </c>
      <c r="C965" s="429" t="s">
        <v>3155</v>
      </c>
      <c r="D965" s="97" t="s">
        <v>3650</v>
      </c>
      <c r="E965" s="97">
        <v>204873388</v>
      </c>
      <c r="F965" s="97" t="s">
        <v>3157</v>
      </c>
      <c r="G965" s="443" t="s">
        <v>3709</v>
      </c>
      <c r="H965" s="458">
        <v>28.08</v>
      </c>
      <c r="I965" s="97" t="s">
        <v>3157</v>
      </c>
      <c r="J965" s="97" t="s">
        <v>3195</v>
      </c>
      <c r="K965" s="442"/>
      <c r="L965" s="463">
        <v>1297.27324</v>
      </c>
      <c r="M965" s="460" t="s">
        <v>4208</v>
      </c>
    </row>
    <row r="966" spans="1:13" ht="51" x14ac:dyDescent="0.2">
      <c r="A966" s="464">
        <v>957</v>
      </c>
      <c r="B966" s="441" t="s">
        <v>3154</v>
      </c>
      <c r="C966" s="429" t="s">
        <v>3155</v>
      </c>
      <c r="D966" s="97" t="s">
        <v>3650</v>
      </c>
      <c r="E966" s="97">
        <v>204873388</v>
      </c>
      <c r="F966" s="97" t="s">
        <v>3157</v>
      </c>
      <c r="G966" s="443" t="s">
        <v>3709</v>
      </c>
      <c r="H966" s="458">
        <v>28.08</v>
      </c>
      <c r="I966" s="97" t="s">
        <v>3157</v>
      </c>
      <c r="J966" s="97" t="s">
        <v>3195</v>
      </c>
      <c r="K966" s="442"/>
      <c r="L966" s="463">
        <v>1297.27324</v>
      </c>
      <c r="M966" s="460" t="s">
        <v>4209</v>
      </c>
    </row>
    <row r="967" spans="1:13" ht="51" x14ac:dyDescent="0.2">
      <c r="A967" s="464">
        <v>958</v>
      </c>
      <c r="B967" s="441" t="s">
        <v>3154</v>
      </c>
      <c r="C967" s="429" t="s">
        <v>3155</v>
      </c>
      <c r="D967" s="97" t="s">
        <v>3650</v>
      </c>
      <c r="E967" s="97">
        <v>204873388</v>
      </c>
      <c r="F967" s="97" t="s">
        <v>3157</v>
      </c>
      <c r="G967" s="443" t="s">
        <v>3709</v>
      </c>
      <c r="H967" s="458">
        <v>28.08</v>
      </c>
      <c r="I967" s="97" t="s">
        <v>3157</v>
      </c>
      <c r="J967" s="97" t="s">
        <v>3195</v>
      </c>
      <c r="K967" s="442"/>
      <c r="L967" s="463">
        <v>1297.27324</v>
      </c>
      <c r="M967" s="460" t="s">
        <v>4210</v>
      </c>
    </row>
    <row r="968" spans="1:13" ht="63.75" x14ac:dyDescent="0.2">
      <c r="A968" s="464">
        <v>959</v>
      </c>
      <c r="B968" s="441" t="s">
        <v>3154</v>
      </c>
      <c r="C968" s="429" t="s">
        <v>3155</v>
      </c>
      <c r="D968" s="97" t="s">
        <v>3650</v>
      </c>
      <c r="E968" s="97">
        <v>204873388</v>
      </c>
      <c r="F968" s="97" t="s">
        <v>3157</v>
      </c>
      <c r="G968" s="443" t="s">
        <v>3709</v>
      </c>
      <c r="H968" s="458">
        <v>36</v>
      </c>
      <c r="I968" s="97" t="s">
        <v>3157</v>
      </c>
      <c r="J968" s="97" t="s">
        <v>3195</v>
      </c>
      <c r="K968" s="442"/>
      <c r="L968" s="463">
        <v>1958.347</v>
      </c>
      <c r="M968" s="460" t="s">
        <v>4211</v>
      </c>
    </row>
    <row r="969" spans="1:13" ht="89.25" x14ac:dyDescent="0.2">
      <c r="A969" s="464">
        <v>960</v>
      </c>
      <c r="B969" s="441" t="s">
        <v>3154</v>
      </c>
      <c r="C969" s="429" t="s">
        <v>3155</v>
      </c>
      <c r="D969" s="97" t="s">
        <v>3650</v>
      </c>
      <c r="E969" s="97">
        <v>204873388</v>
      </c>
      <c r="F969" s="97" t="s">
        <v>3157</v>
      </c>
      <c r="G969" s="443" t="s">
        <v>3709</v>
      </c>
      <c r="H969" s="458">
        <v>60</v>
      </c>
      <c r="I969" s="97" t="s">
        <v>3157</v>
      </c>
      <c r="J969" s="97" t="s">
        <v>3195</v>
      </c>
      <c r="K969" s="442"/>
      <c r="L969" s="463">
        <v>2924.0589999999997</v>
      </c>
      <c r="M969" s="460" t="s">
        <v>4212</v>
      </c>
    </row>
    <row r="970" spans="1:13" ht="76.5" x14ac:dyDescent="0.2">
      <c r="A970" s="464">
        <v>961</v>
      </c>
      <c r="B970" s="441" t="s">
        <v>3154</v>
      </c>
      <c r="C970" s="429" t="s">
        <v>3155</v>
      </c>
      <c r="D970" s="97" t="s">
        <v>3650</v>
      </c>
      <c r="E970" s="97">
        <v>204873388</v>
      </c>
      <c r="F970" s="97" t="s">
        <v>3157</v>
      </c>
      <c r="G970" s="443" t="s">
        <v>3709</v>
      </c>
      <c r="H970" s="458">
        <v>32</v>
      </c>
      <c r="I970" s="97" t="s">
        <v>3157</v>
      </c>
      <c r="J970" s="97" t="s">
        <v>3195</v>
      </c>
      <c r="K970" s="442"/>
      <c r="L970" s="463">
        <v>1797.395</v>
      </c>
      <c r="M970" s="460" t="s">
        <v>4213</v>
      </c>
    </row>
    <row r="971" spans="1:13" ht="45" x14ac:dyDescent="0.2">
      <c r="A971" s="464">
        <v>962</v>
      </c>
      <c r="B971" s="441" t="s">
        <v>3154</v>
      </c>
      <c r="C971" s="429" t="s">
        <v>3155</v>
      </c>
      <c r="D971" s="97" t="s">
        <v>3650</v>
      </c>
      <c r="E971" s="97">
        <v>204873388</v>
      </c>
      <c r="F971" s="97" t="s">
        <v>3157</v>
      </c>
      <c r="G971" s="443" t="s">
        <v>3709</v>
      </c>
      <c r="H971" s="458">
        <v>72</v>
      </c>
      <c r="I971" s="97" t="s">
        <v>3157</v>
      </c>
      <c r="J971" s="97" t="s">
        <v>3195</v>
      </c>
      <c r="K971" s="442"/>
      <c r="L971" s="463">
        <v>3406.915</v>
      </c>
      <c r="M971" s="460" t="s">
        <v>4214</v>
      </c>
    </row>
    <row r="972" spans="1:13" ht="76.5" x14ac:dyDescent="0.2">
      <c r="A972" s="464">
        <v>963</v>
      </c>
      <c r="B972" s="441" t="s">
        <v>3154</v>
      </c>
      <c r="C972" s="429" t="s">
        <v>3155</v>
      </c>
      <c r="D972" s="97" t="s">
        <v>3650</v>
      </c>
      <c r="E972" s="97">
        <v>204873388</v>
      </c>
      <c r="F972" s="97" t="s">
        <v>3157</v>
      </c>
      <c r="G972" s="443" t="s">
        <v>3709</v>
      </c>
      <c r="H972" s="458">
        <v>18</v>
      </c>
      <c r="I972" s="97" t="s">
        <v>3157</v>
      </c>
      <c r="J972" s="97" t="s">
        <v>3195</v>
      </c>
      <c r="K972" s="442"/>
      <c r="L972" s="463">
        <v>1234.0630000000001</v>
      </c>
      <c r="M972" s="460" t="s">
        <v>4215</v>
      </c>
    </row>
    <row r="973" spans="1:13" ht="51" x14ac:dyDescent="0.2">
      <c r="A973" s="464">
        <v>964</v>
      </c>
      <c r="B973" s="441" t="s">
        <v>3154</v>
      </c>
      <c r="C973" s="429" t="s">
        <v>3155</v>
      </c>
      <c r="D973" s="97" t="s">
        <v>3650</v>
      </c>
      <c r="E973" s="97">
        <v>204873388</v>
      </c>
      <c r="F973" s="97" t="s">
        <v>3157</v>
      </c>
      <c r="G973" s="443" t="s">
        <v>3709</v>
      </c>
      <c r="H973" s="458">
        <v>105</v>
      </c>
      <c r="I973" s="97" t="s">
        <v>3157</v>
      </c>
      <c r="J973" s="97" t="s">
        <v>3195</v>
      </c>
      <c r="K973" s="442"/>
      <c r="L973" s="463">
        <v>4734.7690000000002</v>
      </c>
      <c r="M973" s="460" t="s">
        <v>4216</v>
      </c>
    </row>
    <row r="974" spans="1:13" ht="63.75" x14ac:dyDescent="0.2">
      <c r="A974" s="464">
        <v>965</v>
      </c>
      <c r="B974" s="441" t="s">
        <v>3154</v>
      </c>
      <c r="C974" s="429" t="s">
        <v>3155</v>
      </c>
      <c r="D974" s="97" t="s">
        <v>3650</v>
      </c>
      <c r="E974" s="97">
        <v>204873388</v>
      </c>
      <c r="F974" s="97" t="s">
        <v>3157</v>
      </c>
      <c r="G974" s="443" t="s">
        <v>3709</v>
      </c>
      <c r="H974" s="458">
        <v>36</v>
      </c>
      <c r="I974" s="97" t="s">
        <v>3157</v>
      </c>
      <c r="J974" s="97" t="s">
        <v>3195</v>
      </c>
      <c r="K974" s="442"/>
      <c r="L974" s="463">
        <v>1958.347</v>
      </c>
      <c r="M974" s="460" t="s">
        <v>4217</v>
      </c>
    </row>
    <row r="975" spans="1:13" ht="63.75" x14ac:dyDescent="0.2">
      <c r="A975" s="464">
        <v>966</v>
      </c>
      <c r="B975" s="441" t="s">
        <v>3154</v>
      </c>
      <c r="C975" s="429" t="s">
        <v>3155</v>
      </c>
      <c r="D975" s="97" t="s">
        <v>3650</v>
      </c>
      <c r="E975" s="97">
        <v>204873388</v>
      </c>
      <c r="F975" s="97" t="s">
        <v>3157</v>
      </c>
      <c r="G975" s="443" t="s">
        <v>3709</v>
      </c>
      <c r="H975" s="458">
        <v>36</v>
      </c>
      <c r="I975" s="97" t="s">
        <v>3157</v>
      </c>
      <c r="J975" s="97" t="s">
        <v>3195</v>
      </c>
      <c r="K975" s="442"/>
      <c r="L975" s="463">
        <v>1958.347</v>
      </c>
      <c r="M975" s="460" t="s">
        <v>4218</v>
      </c>
    </row>
    <row r="976" spans="1:13" ht="76.5" x14ac:dyDescent="0.2">
      <c r="A976" s="464">
        <v>967</v>
      </c>
      <c r="B976" s="441" t="s">
        <v>3154</v>
      </c>
      <c r="C976" s="429" t="s">
        <v>3155</v>
      </c>
      <c r="D976" s="97" t="s">
        <v>3650</v>
      </c>
      <c r="E976" s="97">
        <v>204873388</v>
      </c>
      <c r="F976" s="97" t="s">
        <v>3157</v>
      </c>
      <c r="G976" s="443" t="s">
        <v>3709</v>
      </c>
      <c r="H976" s="458">
        <v>36</v>
      </c>
      <c r="I976" s="97" t="s">
        <v>3157</v>
      </c>
      <c r="J976" s="97" t="s">
        <v>3195</v>
      </c>
      <c r="K976" s="442"/>
      <c r="L976" s="463">
        <v>1958.347</v>
      </c>
      <c r="M976" s="460" t="s">
        <v>4219</v>
      </c>
    </row>
    <row r="977" spans="1:13" ht="63.75" x14ac:dyDescent="0.2">
      <c r="A977" s="464">
        <v>968</v>
      </c>
      <c r="B977" s="441" t="s">
        <v>3154</v>
      </c>
      <c r="C977" s="429" t="s">
        <v>3155</v>
      </c>
      <c r="D977" s="97" t="s">
        <v>3650</v>
      </c>
      <c r="E977" s="97">
        <v>204873388</v>
      </c>
      <c r="F977" s="97" t="s">
        <v>3157</v>
      </c>
      <c r="G977" s="443" t="s">
        <v>3709</v>
      </c>
      <c r="H977" s="458">
        <v>36</v>
      </c>
      <c r="I977" s="97" t="s">
        <v>3157</v>
      </c>
      <c r="J977" s="97" t="s">
        <v>3195</v>
      </c>
      <c r="K977" s="442"/>
      <c r="L977" s="463">
        <v>1958.347</v>
      </c>
      <c r="M977" s="460" t="s">
        <v>4220</v>
      </c>
    </row>
    <row r="978" spans="1:13" ht="114.75" x14ac:dyDescent="0.2">
      <c r="A978" s="464">
        <v>969</v>
      </c>
      <c r="B978" s="441" t="s">
        <v>3154</v>
      </c>
      <c r="C978" s="429" t="s">
        <v>3155</v>
      </c>
      <c r="D978" s="97" t="s">
        <v>3650</v>
      </c>
      <c r="E978" s="97">
        <v>204873388</v>
      </c>
      <c r="F978" s="97" t="s">
        <v>3157</v>
      </c>
      <c r="G978" s="443" t="s">
        <v>3709</v>
      </c>
      <c r="H978" s="458">
        <v>36</v>
      </c>
      <c r="I978" s="97" t="s">
        <v>3157</v>
      </c>
      <c r="J978" s="97" t="s">
        <v>3195</v>
      </c>
      <c r="K978" s="442"/>
      <c r="L978" s="463">
        <v>1958.347</v>
      </c>
      <c r="M978" s="460" t="s">
        <v>4221</v>
      </c>
    </row>
    <row r="979" spans="1:13" ht="89.25" x14ac:dyDescent="0.2">
      <c r="A979" s="464">
        <v>970</v>
      </c>
      <c r="B979" s="441" t="s">
        <v>3154</v>
      </c>
      <c r="C979" s="429" t="s">
        <v>3155</v>
      </c>
      <c r="D979" s="97" t="s">
        <v>3650</v>
      </c>
      <c r="E979" s="97">
        <v>204873388</v>
      </c>
      <c r="F979" s="97" t="s">
        <v>3157</v>
      </c>
      <c r="G979" s="443" t="s">
        <v>3709</v>
      </c>
      <c r="H979" s="458">
        <v>36</v>
      </c>
      <c r="I979" s="97" t="s">
        <v>3157</v>
      </c>
      <c r="J979" s="97" t="s">
        <v>3195</v>
      </c>
      <c r="K979" s="442"/>
      <c r="L979" s="463">
        <v>1958.347</v>
      </c>
      <c r="M979" s="460" t="s">
        <v>4222</v>
      </c>
    </row>
    <row r="980" spans="1:13" ht="76.5" x14ac:dyDescent="0.2">
      <c r="A980" s="464">
        <v>971</v>
      </c>
      <c r="B980" s="441" t="s">
        <v>3154</v>
      </c>
      <c r="C980" s="429" t="s">
        <v>3155</v>
      </c>
      <c r="D980" s="97" t="s">
        <v>3650</v>
      </c>
      <c r="E980" s="97">
        <v>204873388</v>
      </c>
      <c r="F980" s="97" t="s">
        <v>3157</v>
      </c>
      <c r="G980" s="443" t="s">
        <v>3709</v>
      </c>
      <c r="H980" s="458">
        <v>36</v>
      </c>
      <c r="I980" s="97" t="s">
        <v>3157</v>
      </c>
      <c r="J980" s="97" t="s">
        <v>3195</v>
      </c>
      <c r="K980" s="442"/>
      <c r="L980" s="463">
        <v>1958.347</v>
      </c>
      <c r="M980" s="460" t="s">
        <v>4223</v>
      </c>
    </row>
    <row r="981" spans="1:13" ht="102" x14ac:dyDescent="0.2">
      <c r="A981" s="464">
        <v>972</v>
      </c>
      <c r="B981" s="441" t="s">
        <v>3154</v>
      </c>
      <c r="C981" s="429" t="s">
        <v>3155</v>
      </c>
      <c r="D981" s="97" t="s">
        <v>3650</v>
      </c>
      <c r="E981" s="97">
        <v>204873388</v>
      </c>
      <c r="F981" s="97" t="s">
        <v>3157</v>
      </c>
      <c r="G981" s="443" t="s">
        <v>3709</v>
      </c>
      <c r="H981" s="458">
        <v>36</v>
      </c>
      <c r="I981" s="97" t="s">
        <v>3157</v>
      </c>
      <c r="J981" s="97" t="s">
        <v>3195</v>
      </c>
      <c r="K981" s="442"/>
      <c r="L981" s="463">
        <v>1958.347</v>
      </c>
      <c r="M981" s="460" t="s">
        <v>4224</v>
      </c>
    </row>
    <row r="982" spans="1:13" ht="89.25" x14ac:dyDescent="0.2">
      <c r="A982" s="464">
        <v>973</v>
      </c>
      <c r="B982" s="441" t="s">
        <v>3154</v>
      </c>
      <c r="C982" s="429" t="s">
        <v>3155</v>
      </c>
      <c r="D982" s="97" t="s">
        <v>3650</v>
      </c>
      <c r="E982" s="97">
        <v>204873388</v>
      </c>
      <c r="F982" s="97" t="s">
        <v>3157</v>
      </c>
      <c r="G982" s="443" t="s">
        <v>3709</v>
      </c>
      <c r="H982" s="458">
        <v>36</v>
      </c>
      <c r="I982" s="97" t="s">
        <v>3157</v>
      </c>
      <c r="J982" s="97" t="s">
        <v>3195</v>
      </c>
      <c r="K982" s="442"/>
      <c r="L982" s="463">
        <v>1958.347</v>
      </c>
      <c r="M982" s="460" t="s">
        <v>4225</v>
      </c>
    </row>
    <row r="983" spans="1:13" ht="76.5" x14ac:dyDescent="0.2">
      <c r="A983" s="464">
        <v>974</v>
      </c>
      <c r="B983" s="441" t="s">
        <v>3154</v>
      </c>
      <c r="C983" s="429" t="s">
        <v>3155</v>
      </c>
      <c r="D983" s="97" t="s">
        <v>3650</v>
      </c>
      <c r="E983" s="97">
        <v>204873388</v>
      </c>
      <c r="F983" s="97" t="s">
        <v>3157</v>
      </c>
      <c r="G983" s="443" t="s">
        <v>3709</v>
      </c>
      <c r="H983" s="458">
        <v>36</v>
      </c>
      <c r="I983" s="97" t="s">
        <v>3157</v>
      </c>
      <c r="J983" s="97" t="s">
        <v>3195</v>
      </c>
      <c r="K983" s="442"/>
      <c r="L983" s="463">
        <v>1958.347</v>
      </c>
      <c r="M983" s="460" t="s">
        <v>4226</v>
      </c>
    </row>
    <row r="984" spans="1:13" ht="89.25" x14ac:dyDescent="0.2">
      <c r="A984" s="464">
        <v>975</v>
      </c>
      <c r="B984" s="441" t="s">
        <v>3154</v>
      </c>
      <c r="C984" s="429" t="s">
        <v>3155</v>
      </c>
      <c r="D984" s="97" t="s">
        <v>3650</v>
      </c>
      <c r="E984" s="97">
        <v>204873388</v>
      </c>
      <c r="F984" s="97" t="s">
        <v>3157</v>
      </c>
      <c r="G984" s="443" t="s">
        <v>3709</v>
      </c>
      <c r="H984" s="458">
        <v>36</v>
      </c>
      <c r="I984" s="97" t="s">
        <v>3157</v>
      </c>
      <c r="J984" s="97" t="s">
        <v>3195</v>
      </c>
      <c r="K984" s="442"/>
      <c r="L984" s="463">
        <v>1958.347</v>
      </c>
      <c r="M984" s="460" t="s">
        <v>4227</v>
      </c>
    </row>
    <row r="985" spans="1:13" ht="76.5" x14ac:dyDescent="0.2">
      <c r="A985" s="464">
        <v>976</v>
      </c>
      <c r="B985" s="441" t="s">
        <v>3154</v>
      </c>
      <c r="C985" s="429" t="s">
        <v>3155</v>
      </c>
      <c r="D985" s="97" t="s">
        <v>3650</v>
      </c>
      <c r="E985" s="97">
        <v>204873388</v>
      </c>
      <c r="F985" s="97" t="s">
        <v>3157</v>
      </c>
      <c r="G985" s="443" t="s">
        <v>3709</v>
      </c>
      <c r="H985" s="458">
        <v>36</v>
      </c>
      <c r="I985" s="97" t="s">
        <v>3157</v>
      </c>
      <c r="J985" s="97" t="s">
        <v>3195</v>
      </c>
      <c r="K985" s="442"/>
      <c r="L985" s="463">
        <v>1958.347</v>
      </c>
      <c r="M985" s="460" t="s">
        <v>4228</v>
      </c>
    </row>
    <row r="986" spans="1:13" ht="114.75" x14ac:dyDescent="0.2">
      <c r="A986" s="464">
        <v>977</v>
      </c>
      <c r="B986" s="441" t="s">
        <v>3154</v>
      </c>
      <c r="C986" s="429" t="s">
        <v>3155</v>
      </c>
      <c r="D986" s="97" t="s">
        <v>3650</v>
      </c>
      <c r="E986" s="97">
        <v>204873388</v>
      </c>
      <c r="F986" s="97" t="s">
        <v>3157</v>
      </c>
      <c r="G986" s="443" t="s">
        <v>3709</v>
      </c>
      <c r="H986" s="458">
        <v>54</v>
      </c>
      <c r="I986" s="97" t="s">
        <v>3157</v>
      </c>
      <c r="J986" s="97" t="s">
        <v>3195</v>
      </c>
      <c r="K986" s="442"/>
      <c r="L986" s="463">
        <v>2682.6309999999999</v>
      </c>
      <c r="M986" s="460" t="s">
        <v>4229</v>
      </c>
    </row>
    <row r="987" spans="1:13" ht="45" x14ac:dyDescent="0.2">
      <c r="A987" s="464">
        <v>978</v>
      </c>
      <c r="B987" s="441" t="s">
        <v>3154</v>
      </c>
      <c r="C987" s="429" t="s">
        <v>3155</v>
      </c>
      <c r="D987" s="97" t="s">
        <v>3650</v>
      </c>
      <c r="E987" s="97">
        <v>204873388</v>
      </c>
      <c r="F987" s="97" t="s">
        <v>3157</v>
      </c>
      <c r="G987" s="443" t="s">
        <v>3709</v>
      </c>
      <c r="H987" s="458">
        <v>36</v>
      </c>
      <c r="I987" s="97" t="s">
        <v>3157</v>
      </c>
      <c r="J987" s="97" t="s">
        <v>3195</v>
      </c>
      <c r="K987" s="442"/>
      <c r="L987" s="463">
        <v>1958.347</v>
      </c>
      <c r="M987" s="460" t="s">
        <v>4230</v>
      </c>
    </row>
    <row r="988" spans="1:13" ht="51" x14ac:dyDescent="0.2">
      <c r="A988" s="464">
        <v>979</v>
      </c>
      <c r="B988" s="441" t="s">
        <v>3154</v>
      </c>
      <c r="C988" s="429" t="s">
        <v>3155</v>
      </c>
      <c r="D988" s="97" t="s">
        <v>3650</v>
      </c>
      <c r="E988" s="97">
        <v>204873388</v>
      </c>
      <c r="F988" s="97" t="s">
        <v>3157</v>
      </c>
      <c r="G988" s="443" t="s">
        <v>3709</v>
      </c>
      <c r="H988" s="458">
        <v>72</v>
      </c>
      <c r="I988" s="97" t="s">
        <v>3157</v>
      </c>
      <c r="J988" s="97" t="s">
        <v>3195</v>
      </c>
      <c r="K988" s="442"/>
      <c r="L988" s="463">
        <v>3406.915</v>
      </c>
      <c r="M988" s="460" t="s">
        <v>4231</v>
      </c>
    </row>
    <row r="989" spans="1:13" ht="63.75" x14ac:dyDescent="0.2">
      <c r="A989" s="464">
        <v>980</v>
      </c>
      <c r="B989" s="441" t="s">
        <v>3154</v>
      </c>
      <c r="C989" s="429" t="s">
        <v>3155</v>
      </c>
      <c r="D989" s="97" t="s">
        <v>3650</v>
      </c>
      <c r="E989" s="97">
        <v>204873388</v>
      </c>
      <c r="F989" s="97" t="s">
        <v>3157</v>
      </c>
      <c r="G989" s="443" t="s">
        <v>3709</v>
      </c>
      <c r="H989" s="458">
        <v>80</v>
      </c>
      <c r="I989" s="97" t="s">
        <v>3157</v>
      </c>
      <c r="J989" s="97" t="s">
        <v>3195</v>
      </c>
      <c r="K989" s="442"/>
      <c r="L989" s="463">
        <v>3728.819</v>
      </c>
      <c r="M989" s="460" t="s">
        <v>4232</v>
      </c>
    </row>
    <row r="990" spans="1:13" ht="45" x14ac:dyDescent="0.2">
      <c r="A990" s="464">
        <v>981</v>
      </c>
      <c r="B990" s="441" t="s">
        <v>3154</v>
      </c>
      <c r="C990" s="429" t="s">
        <v>3155</v>
      </c>
      <c r="D990" s="97" t="s">
        <v>3650</v>
      </c>
      <c r="E990" s="97">
        <v>204873388</v>
      </c>
      <c r="F990" s="97" t="s">
        <v>3157</v>
      </c>
      <c r="G990" s="443" t="s">
        <v>3709</v>
      </c>
      <c r="H990" s="458">
        <v>36</v>
      </c>
      <c r="I990" s="97" t="s">
        <v>3157</v>
      </c>
      <c r="J990" s="97" t="s">
        <v>3195</v>
      </c>
      <c r="K990" s="442"/>
      <c r="L990" s="463">
        <v>1958.347</v>
      </c>
      <c r="M990" s="460" t="s">
        <v>4233</v>
      </c>
    </row>
    <row r="991" spans="1:13" ht="102" x14ac:dyDescent="0.2">
      <c r="A991" s="464">
        <v>982</v>
      </c>
      <c r="B991" s="441" t="s">
        <v>3154</v>
      </c>
      <c r="C991" s="429" t="s">
        <v>3155</v>
      </c>
      <c r="D991" s="97" t="s">
        <v>3650</v>
      </c>
      <c r="E991" s="97">
        <v>204873388</v>
      </c>
      <c r="F991" s="97" t="s">
        <v>3157</v>
      </c>
      <c r="G991" s="443" t="s">
        <v>3709</v>
      </c>
      <c r="H991" s="458">
        <v>36</v>
      </c>
      <c r="I991" s="97" t="s">
        <v>3157</v>
      </c>
      <c r="J991" s="97" t="s">
        <v>3195</v>
      </c>
      <c r="K991" s="442"/>
      <c r="L991" s="463">
        <v>1958.347</v>
      </c>
      <c r="M991" s="460" t="s">
        <v>4234</v>
      </c>
    </row>
    <row r="992" spans="1:13" ht="76.5" x14ac:dyDescent="0.2">
      <c r="A992" s="464">
        <v>983</v>
      </c>
      <c r="B992" s="441" t="s">
        <v>3154</v>
      </c>
      <c r="C992" s="429" t="s">
        <v>3155</v>
      </c>
      <c r="D992" s="97" t="s">
        <v>3650</v>
      </c>
      <c r="E992" s="97">
        <v>204873388</v>
      </c>
      <c r="F992" s="97" t="s">
        <v>3157</v>
      </c>
      <c r="G992" s="443" t="s">
        <v>3709</v>
      </c>
      <c r="H992" s="458">
        <v>64</v>
      </c>
      <c r="I992" s="97" t="s">
        <v>3157</v>
      </c>
      <c r="J992" s="97" t="s">
        <v>3195</v>
      </c>
      <c r="K992" s="442"/>
      <c r="L992" s="463">
        <v>3085.011</v>
      </c>
      <c r="M992" s="460" t="s">
        <v>4235</v>
      </c>
    </row>
    <row r="993" spans="1:13" ht="51" x14ac:dyDescent="0.2">
      <c r="A993" s="464">
        <v>984</v>
      </c>
      <c r="B993" s="441" t="s">
        <v>3154</v>
      </c>
      <c r="C993" s="429" t="s">
        <v>3155</v>
      </c>
      <c r="D993" s="97" t="s">
        <v>3650</v>
      </c>
      <c r="E993" s="97">
        <v>204873388</v>
      </c>
      <c r="F993" s="97" t="s">
        <v>3157</v>
      </c>
      <c r="G993" s="443" t="s">
        <v>3709</v>
      </c>
      <c r="H993" s="458">
        <v>120</v>
      </c>
      <c r="I993" s="97" t="s">
        <v>3157</v>
      </c>
      <c r="J993" s="97" t="s">
        <v>3195</v>
      </c>
      <c r="K993" s="442"/>
      <c r="L993" s="463">
        <v>5338.3389999999999</v>
      </c>
      <c r="M993" s="460" t="s">
        <v>4236</v>
      </c>
    </row>
    <row r="994" spans="1:13" ht="51" x14ac:dyDescent="0.2">
      <c r="A994" s="464">
        <v>985</v>
      </c>
      <c r="B994" s="441" t="s">
        <v>3154</v>
      </c>
      <c r="C994" s="429" t="s">
        <v>3155</v>
      </c>
      <c r="D994" s="97" t="s">
        <v>3650</v>
      </c>
      <c r="E994" s="97">
        <v>204873388</v>
      </c>
      <c r="F994" s="97" t="s">
        <v>3157</v>
      </c>
      <c r="G994" s="443" t="s">
        <v>3709</v>
      </c>
      <c r="H994" s="458">
        <v>120</v>
      </c>
      <c r="I994" s="97" t="s">
        <v>3157</v>
      </c>
      <c r="J994" s="97" t="s">
        <v>3195</v>
      </c>
      <c r="K994" s="442"/>
      <c r="L994" s="463">
        <v>5338.3389999999999</v>
      </c>
      <c r="M994" s="460" t="s">
        <v>4237</v>
      </c>
    </row>
    <row r="995" spans="1:13" ht="51" x14ac:dyDescent="0.2">
      <c r="A995" s="464">
        <v>986</v>
      </c>
      <c r="B995" s="441" t="s">
        <v>3154</v>
      </c>
      <c r="C995" s="429" t="s">
        <v>3155</v>
      </c>
      <c r="D995" s="97" t="s">
        <v>3650</v>
      </c>
      <c r="E995" s="97">
        <v>204873388</v>
      </c>
      <c r="F995" s="97" t="s">
        <v>3157</v>
      </c>
      <c r="G995" s="443" t="s">
        <v>3709</v>
      </c>
      <c r="H995" s="458">
        <v>8</v>
      </c>
      <c r="I995" s="97" t="s">
        <v>3157</v>
      </c>
      <c r="J995" s="97" t="s">
        <v>3195</v>
      </c>
      <c r="K995" s="442"/>
      <c r="L995" s="463">
        <v>831.68299999999999</v>
      </c>
      <c r="M995" s="460" t="s">
        <v>4238</v>
      </c>
    </row>
    <row r="996" spans="1:13" ht="51" x14ac:dyDescent="0.2">
      <c r="A996" s="464">
        <v>987</v>
      </c>
      <c r="B996" s="441" t="s">
        <v>3154</v>
      </c>
      <c r="C996" s="429" t="s">
        <v>3155</v>
      </c>
      <c r="D996" s="97" t="s">
        <v>3650</v>
      </c>
      <c r="E996" s="97">
        <v>204873388</v>
      </c>
      <c r="F996" s="97" t="s">
        <v>3157</v>
      </c>
      <c r="G996" s="443" t="s">
        <v>3709</v>
      </c>
      <c r="H996" s="458">
        <v>8</v>
      </c>
      <c r="I996" s="97" t="s">
        <v>3157</v>
      </c>
      <c r="J996" s="97" t="s">
        <v>3195</v>
      </c>
      <c r="K996" s="442"/>
      <c r="L996" s="463">
        <v>831.68299999999999</v>
      </c>
      <c r="M996" s="460" t="s">
        <v>4238</v>
      </c>
    </row>
    <row r="997" spans="1:13" ht="76.5" x14ac:dyDescent="0.2">
      <c r="A997" s="464">
        <v>988</v>
      </c>
      <c r="B997" s="441" t="s">
        <v>3154</v>
      </c>
      <c r="C997" s="429" t="s">
        <v>3155</v>
      </c>
      <c r="D997" s="97" t="s">
        <v>3650</v>
      </c>
      <c r="E997" s="97">
        <v>204873388</v>
      </c>
      <c r="F997" s="97" t="s">
        <v>3157</v>
      </c>
      <c r="G997" s="443" t="s">
        <v>3709</v>
      </c>
      <c r="H997" s="458">
        <v>36</v>
      </c>
      <c r="I997" s="97" t="s">
        <v>3157</v>
      </c>
      <c r="J997" s="97" t="s">
        <v>3195</v>
      </c>
      <c r="K997" s="442"/>
      <c r="L997" s="463">
        <v>1958.347</v>
      </c>
      <c r="M997" s="460" t="s">
        <v>4239</v>
      </c>
    </row>
    <row r="998" spans="1:13" ht="76.5" x14ac:dyDescent="0.2">
      <c r="A998" s="464">
        <v>989</v>
      </c>
      <c r="B998" s="441" t="s">
        <v>3154</v>
      </c>
      <c r="C998" s="429" t="s">
        <v>3155</v>
      </c>
      <c r="D998" s="97" t="s">
        <v>3650</v>
      </c>
      <c r="E998" s="97">
        <v>204873388</v>
      </c>
      <c r="F998" s="97" t="s">
        <v>3157</v>
      </c>
      <c r="G998" s="443" t="s">
        <v>3709</v>
      </c>
      <c r="H998" s="458">
        <v>36</v>
      </c>
      <c r="I998" s="97" t="s">
        <v>3157</v>
      </c>
      <c r="J998" s="97" t="s">
        <v>3195</v>
      </c>
      <c r="K998" s="442"/>
      <c r="L998" s="463">
        <v>1958.347</v>
      </c>
      <c r="M998" s="460" t="s">
        <v>4240</v>
      </c>
    </row>
    <row r="999" spans="1:13" ht="89.25" x14ac:dyDescent="0.2">
      <c r="A999" s="464">
        <v>990</v>
      </c>
      <c r="B999" s="441" t="s">
        <v>3154</v>
      </c>
      <c r="C999" s="429" t="s">
        <v>3155</v>
      </c>
      <c r="D999" s="97" t="s">
        <v>3650</v>
      </c>
      <c r="E999" s="97">
        <v>204873388</v>
      </c>
      <c r="F999" s="97" t="s">
        <v>3157</v>
      </c>
      <c r="G999" s="443" t="s">
        <v>3709</v>
      </c>
      <c r="H999" s="458">
        <v>36</v>
      </c>
      <c r="I999" s="97" t="s">
        <v>3157</v>
      </c>
      <c r="J999" s="97" t="s">
        <v>3195</v>
      </c>
      <c r="K999" s="442"/>
      <c r="L999" s="463">
        <v>1958.347</v>
      </c>
      <c r="M999" s="460" t="s">
        <v>4241</v>
      </c>
    </row>
    <row r="1000" spans="1:13" ht="89.25" x14ac:dyDescent="0.2">
      <c r="A1000" s="464">
        <v>991</v>
      </c>
      <c r="B1000" s="441" t="s">
        <v>3154</v>
      </c>
      <c r="C1000" s="429" t="s">
        <v>3155</v>
      </c>
      <c r="D1000" s="97" t="s">
        <v>3650</v>
      </c>
      <c r="E1000" s="97">
        <v>204873388</v>
      </c>
      <c r="F1000" s="97" t="s">
        <v>3157</v>
      </c>
      <c r="G1000" s="443" t="s">
        <v>3709</v>
      </c>
      <c r="H1000" s="458">
        <v>36</v>
      </c>
      <c r="I1000" s="97" t="s">
        <v>3157</v>
      </c>
      <c r="J1000" s="97" t="s">
        <v>3195</v>
      </c>
      <c r="K1000" s="442"/>
      <c r="L1000" s="463">
        <v>1958.347</v>
      </c>
      <c r="M1000" s="460" t="s">
        <v>4241</v>
      </c>
    </row>
    <row r="1001" spans="1:13" ht="51" x14ac:dyDescent="0.2">
      <c r="A1001" s="464">
        <v>992</v>
      </c>
      <c r="B1001" s="441" t="s">
        <v>3154</v>
      </c>
      <c r="C1001" s="429" t="s">
        <v>3155</v>
      </c>
      <c r="D1001" s="97" t="s">
        <v>3650</v>
      </c>
      <c r="E1001" s="97">
        <v>204873388</v>
      </c>
      <c r="F1001" s="97" t="s">
        <v>3157</v>
      </c>
      <c r="G1001" s="443" t="s">
        <v>3709</v>
      </c>
      <c r="H1001" s="458">
        <v>28.08</v>
      </c>
      <c r="I1001" s="97" t="s">
        <v>3157</v>
      </c>
      <c r="J1001" s="97" t="s">
        <v>3195</v>
      </c>
      <c r="K1001" s="442"/>
      <c r="L1001" s="463">
        <v>1297.27324</v>
      </c>
      <c r="M1001" s="460" t="s">
        <v>4242</v>
      </c>
    </row>
    <row r="1002" spans="1:13" ht="76.5" x14ac:dyDescent="0.2">
      <c r="A1002" s="464">
        <v>993</v>
      </c>
      <c r="B1002" s="441" t="s">
        <v>3154</v>
      </c>
      <c r="C1002" s="429" t="s">
        <v>3155</v>
      </c>
      <c r="D1002" s="97" t="s">
        <v>3650</v>
      </c>
      <c r="E1002" s="97">
        <v>204873388</v>
      </c>
      <c r="F1002" s="97" t="s">
        <v>3157</v>
      </c>
      <c r="G1002" s="443" t="s">
        <v>3709</v>
      </c>
      <c r="H1002" s="458">
        <v>54</v>
      </c>
      <c r="I1002" s="97" t="s">
        <v>3157</v>
      </c>
      <c r="J1002" s="97" t="s">
        <v>3195</v>
      </c>
      <c r="K1002" s="442"/>
      <c r="L1002" s="463">
        <v>2682.6309999999999</v>
      </c>
      <c r="M1002" s="460" t="s">
        <v>4243</v>
      </c>
    </row>
    <row r="1003" spans="1:13" ht="76.5" x14ac:dyDescent="0.2">
      <c r="A1003" s="464">
        <v>994</v>
      </c>
      <c r="B1003" s="441" t="s">
        <v>3154</v>
      </c>
      <c r="C1003" s="429" t="s">
        <v>3155</v>
      </c>
      <c r="D1003" s="97" t="s">
        <v>3650</v>
      </c>
      <c r="E1003" s="97">
        <v>204873388</v>
      </c>
      <c r="F1003" s="97" t="s">
        <v>3157</v>
      </c>
      <c r="G1003" s="443" t="s">
        <v>3709</v>
      </c>
      <c r="H1003" s="458">
        <v>54</v>
      </c>
      <c r="I1003" s="97" t="s">
        <v>3157</v>
      </c>
      <c r="J1003" s="97" t="s">
        <v>3195</v>
      </c>
      <c r="K1003" s="442"/>
      <c r="L1003" s="463">
        <v>2682.6309999999999</v>
      </c>
      <c r="M1003" s="460" t="s">
        <v>4244</v>
      </c>
    </row>
    <row r="1004" spans="1:13" ht="76.5" x14ac:dyDescent="0.2">
      <c r="A1004" s="464">
        <v>995</v>
      </c>
      <c r="B1004" s="441" t="s">
        <v>3154</v>
      </c>
      <c r="C1004" s="429" t="s">
        <v>3155</v>
      </c>
      <c r="D1004" s="97" t="s">
        <v>3650</v>
      </c>
      <c r="E1004" s="97">
        <v>204873388</v>
      </c>
      <c r="F1004" s="97" t="s">
        <v>3157</v>
      </c>
      <c r="G1004" s="443" t="s">
        <v>3709</v>
      </c>
      <c r="H1004" s="458">
        <v>16</v>
      </c>
      <c r="I1004" s="97" t="s">
        <v>3157</v>
      </c>
      <c r="J1004" s="97" t="s">
        <v>3195</v>
      </c>
      <c r="K1004" s="442"/>
      <c r="L1004" s="463">
        <v>1153.587</v>
      </c>
      <c r="M1004" s="460" t="s">
        <v>4245</v>
      </c>
    </row>
    <row r="1005" spans="1:13" ht="51" x14ac:dyDescent="0.2">
      <c r="A1005" s="464">
        <v>996</v>
      </c>
      <c r="B1005" s="441" t="s">
        <v>3154</v>
      </c>
      <c r="C1005" s="429" t="s">
        <v>3155</v>
      </c>
      <c r="D1005" s="97" t="s">
        <v>3650</v>
      </c>
      <c r="E1005" s="97">
        <v>204873388</v>
      </c>
      <c r="F1005" s="97" t="s">
        <v>3157</v>
      </c>
      <c r="G1005" s="443" t="s">
        <v>3709</v>
      </c>
      <c r="H1005" s="458">
        <v>16</v>
      </c>
      <c r="I1005" s="97" t="s">
        <v>3157</v>
      </c>
      <c r="J1005" s="97" t="s">
        <v>3195</v>
      </c>
      <c r="K1005" s="442"/>
      <c r="L1005" s="463">
        <v>1153.587</v>
      </c>
      <c r="M1005" s="460" t="s">
        <v>4246</v>
      </c>
    </row>
    <row r="1006" spans="1:13" ht="63.75" x14ac:dyDescent="0.2">
      <c r="A1006" s="464">
        <v>997</v>
      </c>
      <c r="B1006" s="441" t="s">
        <v>3154</v>
      </c>
      <c r="C1006" s="429" t="s">
        <v>3155</v>
      </c>
      <c r="D1006" s="97" t="s">
        <v>3650</v>
      </c>
      <c r="E1006" s="97">
        <v>204873388</v>
      </c>
      <c r="F1006" s="97" t="s">
        <v>3157</v>
      </c>
      <c r="G1006" s="443" t="s">
        <v>3709</v>
      </c>
      <c r="H1006" s="458">
        <v>36</v>
      </c>
      <c r="I1006" s="97" t="s">
        <v>3157</v>
      </c>
      <c r="J1006" s="97" t="s">
        <v>3195</v>
      </c>
      <c r="K1006" s="442"/>
      <c r="L1006" s="463">
        <v>1958.347</v>
      </c>
      <c r="M1006" s="460" t="s">
        <v>4247</v>
      </c>
    </row>
    <row r="1007" spans="1:13" ht="102" x14ac:dyDescent="0.2">
      <c r="A1007" s="464">
        <v>998</v>
      </c>
      <c r="B1007" s="441" t="s">
        <v>3154</v>
      </c>
      <c r="C1007" s="429" t="s">
        <v>3155</v>
      </c>
      <c r="D1007" s="97" t="s">
        <v>3650</v>
      </c>
      <c r="E1007" s="97">
        <v>204873388</v>
      </c>
      <c r="F1007" s="97" t="s">
        <v>3157</v>
      </c>
      <c r="G1007" s="443" t="s">
        <v>3709</v>
      </c>
      <c r="H1007" s="458">
        <v>36</v>
      </c>
      <c r="I1007" s="97" t="s">
        <v>3157</v>
      </c>
      <c r="J1007" s="97" t="s">
        <v>3195</v>
      </c>
      <c r="K1007" s="442"/>
      <c r="L1007" s="463">
        <v>1958.347</v>
      </c>
      <c r="M1007" s="460" t="s">
        <v>4248</v>
      </c>
    </row>
    <row r="1008" spans="1:13" ht="89.25" x14ac:dyDescent="0.2">
      <c r="A1008" s="464">
        <v>999</v>
      </c>
      <c r="B1008" s="441" t="s">
        <v>3154</v>
      </c>
      <c r="C1008" s="429" t="s">
        <v>3155</v>
      </c>
      <c r="D1008" s="97" t="s">
        <v>3650</v>
      </c>
      <c r="E1008" s="97">
        <v>204873388</v>
      </c>
      <c r="F1008" s="97" t="s">
        <v>3157</v>
      </c>
      <c r="G1008" s="443" t="s">
        <v>3709</v>
      </c>
      <c r="H1008" s="458">
        <v>18</v>
      </c>
      <c r="I1008" s="97" t="s">
        <v>3157</v>
      </c>
      <c r="J1008" s="97" t="s">
        <v>3195</v>
      </c>
      <c r="K1008" s="442"/>
      <c r="L1008" s="463">
        <v>1234.0630000000001</v>
      </c>
      <c r="M1008" s="460" t="s">
        <v>4249</v>
      </c>
    </row>
    <row r="1009" spans="1:13" ht="89.25" x14ac:dyDescent="0.2">
      <c r="A1009" s="464">
        <v>1000</v>
      </c>
      <c r="B1009" s="441" t="s">
        <v>3154</v>
      </c>
      <c r="C1009" s="429" t="s">
        <v>3155</v>
      </c>
      <c r="D1009" s="97" t="s">
        <v>3650</v>
      </c>
      <c r="E1009" s="97">
        <v>204873388</v>
      </c>
      <c r="F1009" s="97" t="s">
        <v>3157</v>
      </c>
      <c r="G1009" s="443" t="s">
        <v>3709</v>
      </c>
      <c r="H1009" s="458">
        <v>18</v>
      </c>
      <c r="I1009" s="97" t="s">
        <v>3157</v>
      </c>
      <c r="J1009" s="97" t="s">
        <v>3195</v>
      </c>
      <c r="K1009" s="442"/>
      <c r="L1009" s="463">
        <v>1234.0630000000001</v>
      </c>
      <c r="M1009" s="460" t="s">
        <v>4249</v>
      </c>
    </row>
    <row r="1010" spans="1:13" ht="51" x14ac:dyDescent="0.2">
      <c r="A1010" s="464">
        <v>1001</v>
      </c>
      <c r="B1010" s="441" t="s">
        <v>3154</v>
      </c>
      <c r="C1010" s="429" t="s">
        <v>3155</v>
      </c>
      <c r="D1010" s="97" t="s">
        <v>3650</v>
      </c>
      <c r="E1010" s="97">
        <v>204873388</v>
      </c>
      <c r="F1010" s="97" t="s">
        <v>3157</v>
      </c>
      <c r="G1010" s="443" t="s">
        <v>3709</v>
      </c>
      <c r="H1010" s="458">
        <v>64</v>
      </c>
      <c r="I1010" s="97" t="s">
        <v>3157</v>
      </c>
      <c r="J1010" s="97" t="s">
        <v>3195</v>
      </c>
      <c r="K1010" s="442"/>
      <c r="L1010" s="463">
        <v>3085.011</v>
      </c>
      <c r="M1010" s="460" t="s">
        <v>4250</v>
      </c>
    </row>
    <row r="1011" spans="1:13" ht="114.75" x14ac:dyDescent="0.2">
      <c r="A1011" s="464">
        <v>1002</v>
      </c>
      <c r="B1011" s="441" t="s">
        <v>3154</v>
      </c>
      <c r="C1011" s="429" t="s">
        <v>3155</v>
      </c>
      <c r="D1011" s="97" t="s">
        <v>3650</v>
      </c>
      <c r="E1011" s="97">
        <v>204873388</v>
      </c>
      <c r="F1011" s="97" t="s">
        <v>3157</v>
      </c>
      <c r="G1011" s="443" t="s">
        <v>3709</v>
      </c>
      <c r="H1011" s="458">
        <v>36</v>
      </c>
      <c r="I1011" s="97" t="s">
        <v>3157</v>
      </c>
      <c r="J1011" s="97" t="s">
        <v>3195</v>
      </c>
      <c r="K1011" s="442"/>
      <c r="L1011" s="463">
        <v>1958.347</v>
      </c>
      <c r="M1011" s="460" t="s">
        <v>4251</v>
      </c>
    </row>
    <row r="1012" spans="1:13" ht="51" x14ac:dyDescent="0.2">
      <c r="A1012" s="464">
        <v>1003</v>
      </c>
      <c r="B1012" s="441" t="s">
        <v>3154</v>
      </c>
      <c r="C1012" s="429" t="s">
        <v>3155</v>
      </c>
      <c r="D1012" s="97" t="s">
        <v>3650</v>
      </c>
      <c r="E1012" s="97">
        <v>204873388</v>
      </c>
      <c r="F1012" s="97" t="s">
        <v>3157</v>
      </c>
      <c r="G1012" s="443" t="s">
        <v>3709</v>
      </c>
      <c r="H1012" s="458">
        <v>36</v>
      </c>
      <c r="I1012" s="97" t="s">
        <v>3157</v>
      </c>
      <c r="J1012" s="97" t="s">
        <v>3195</v>
      </c>
      <c r="K1012" s="442"/>
      <c r="L1012" s="463">
        <v>1958.347</v>
      </c>
      <c r="M1012" s="460" t="s">
        <v>4252</v>
      </c>
    </row>
    <row r="1013" spans="1:13" ht="76.5" x14ac:dyDescent="0.2">
      <c r="A1013" s="464">
        <v>1004</v>
      </c>
      <c r="B1013" s="441" t="s">
        <v>3154</v>
      </c>
      <c r="C1013" s="429" t="s">
        <v>3155</v>
      </c>
      <c r="D1013" s="97" t="s">
        <v>3650</v>
      </c>
      <c r="E1013" s="97">
        <v>204873388</v>
      </c>
      <c r="F1013" s="97" t="s">
        <v>3157</v>
      </c>
      <c r="G1013" s="443" t="s">
        <v>3709</v>
      </c>
      <c r="H1013" s="458">
        <v>36</v>
      </c>
      <c r="I1013" s="97" t="s">
        <v>3157</v>
      </c>
      <c r="J1013" s="97" t="s">
        <v>3195</v>
      </c>
      <c r="K1013" s="442"/>
      <c r="L1013" s="463">
        <v>1958.347</v>
      </c>
      <c r="M1013" s="460" t="s">
        <v>4253</v>
      </c>
    </row>
    <row r="1014" spans="1:13" ht="51" x14ac:dyDescent="0.2">
      <c r="A1014" s="464">
        <v>1005</v>
      </c>
      <c r="B1014" s="441" t="s">
        <v>3154</v>
      </c>
      <c r="C1014" s="429" t="s">
        <v>3155</v>
      </c>
      <c r="D1014" s="97" t="s">
        <v>3650</v>
      </c>
      <c r="E1014" s="97">
        <v>204873388</v>
      </c>
      <c r="F1014" s="97" t="s">
        <v>3157</v>
      </c>
      <c r="G1014" s="443" t="s">
        <v>3709</v>
      </c>
      <c r="H1014" s="458">
        <v>18</v>
      </c>
      <c r="I1014" s="97" t="s">
        <v>3157</v>
      </c>
      <c r="J1014" s="97" t="s">
        <v>3195</v>
      </c>
      <c r="K1014" s="442"/>
      <c r="L1014" s="463">
        <v>1234.0630000000001</v>
      </c>
      <c r="M1014" s="460" t="s">
        <v>4254</v>
      </c>
    </row>
    <row r="1015" spans="1:13" ht="76.5" x14ac:dyDescent="0.2">
      <c r="A1015" s="464">
        <v>1006</v>
      </c>
      <c r="B1015" s="441" t="s">
        <v>3154</v>
      </c>
      <c r="C1015" s="429" t="s">
        <v>3155</v>
      </c>
      <c r="D1015" s="97" t="s">
        <v>3650</v>
      </c>
      <c r="E1015" s="97">
        <v>204873388</v>
      </c>
      <c r="F1015" s="97" t="s">
        <v>3157</v>
      </c>
      <c r="G1015" s="443" t="s">
        <v>3709</v>
      </c>
      <c r="H1015" s="458">
        <v>27</v>
      </c>
      <c r="I1015" s="97" t="s">
        <v>3157</v>
      </c>
      <c r="J1015" s="97" t="s">
        <v>3195</v>
      </c>
      <c r="K1015" s="442"/>
      <c r="L1015" s="463">
        <v>1596.2049999999999</v>
      </c>
      <c r="M1015" s="460" t="s">
        <v>4255</v>
      </c>
    </row>
    <row r="1016" spans="1:13" ht="45" x14ac:dyDescent="0.2">
      <c r="A1016" s="464">
        <v>1007</v>
      </c>
      <c r="B1016" s="441" t="s">
        <v>3154</v>
      </c>
      <c r="C1016" s="429" t="s">
        <v>3155</v>
      </c>
      <c r="D1016" s="97" t="s">
        <v>3650</v>
      </c>
      <c r="E1016" s="97">
        <v>204873388</v>
      </c>
      <c r="F1016" s="97" t="s">
        <v>3157</v>
      </c>
      <c r="G1016" s="443" t="s">
        <v>3709</v>
      </c>
      <c r="H1016" s="458">
        <v>18</v>
      </c>
      <c r="I1016" s="97" t="s">
        <v>3157</v>
      </c>
      <c r="J1016" s="97" t="s">
        <v>3195</v>
      </c>
      <c r="K1016" s="442"/>
      <c r="L1016" s="463">
        <v>1234.0630000000001</v>
      </c>
      <c r="M1016" s="460" t="s">
        <v>4256</v>
      </c>
    </row>
    <row r="1017" spans="1:13" ht="63.75" x14ac:dyDescent="0.2">
      <c r="A1017" s="464">
        <v>1008</v>
      </c>
      <c r="B1017" s="441" t="s">
        <v>3154</v>
      </c>
      <c r="C1017" s="429" t="s">
        <v>3155</v>
      </c>
      <c r="D1017" s="97" t="s">
        <v>3650</v>
      </c>
      <c r="E1017" s="97">
        <v>204873388</v>
      </c>
      <c r="F1017" s="97" t="s">
        <v>3157</v>
      </c>
      <c r="G1017" s="443" t="s">
        <v>3709</v>
      </c>
      <c r="H1017" s="458">
        <v>36</v>
      </c>
      <c r="I1017" s="97" t="s">
        <v>3157</v>
      </c>
      <c r="J1017" s="97" t="s">
        <v>3195</v>
      </c>
      <c r="K1017" s="442"/>
      <c r="L1017" s="463">
        <v>1958.347</v>
      </c>
      <c r="M1017" s="460" t="s">
        <v>4257</v>
      </c>
    </row>
    <row r="1018" spans="1:13" ht="63.75" x14ac:dyDescent="0.2">
      <c r="A1018" s="464">
        <v>1009</v>
      </c>
      <c r="B1018" s="441" t="s">
        <v>3154</v>
      </c>
      <c r="C1018" s="429" t="s">
        <v>3155</v>
      </c>
      <c r="D1018" s="97" t="s">
        <v>3650</v>
      </c>
      <c r="E1018" s="97">
        <v>204873388</v>
      </c>
      <c r="F1018" s="97" t="s">
        <v>3157</v>
      </c>
      <c r="G1018" s="443" t="s">
        <v>3709</v>
      </c>
      <c r="H1018" s="458">
        <v>18.600000000000001</v>
      </c>
      <c r="I1018" s="97" t="s">
        <v>3157</v>
      </c>
      <c r="J1018" s="97" t="s">
        <v>3195</v>
      </c>
      <c r="K1018" s="442"/>
      <c r="L1018" s="463">
        <v>1258.2058000000002</v>
      </c>
      <c r="M1018" s="460" t="s">
        <v>4258</v>
      </c>
    </row>
    <row r="1019" spans="1:13" ht="45" x14ac:dyDescent="0.2">
      <c r="A1019" s="464">
        <v>1010</v>
      </c>
      <c r="B1019" s="441" t="s">
        <v>3154</v>
      </c>
      <c r="C1019" s="429" t="s">
        <v>3155</v>
      </c>
      <c r="D1019" s="97" t="s">
        <v>3650</v>
      </c>
      <c r="E1019" s="97">
        <v>204873388</v>
      </c>
      <c r="F1019" s="97" t="s">
        <v>3157</v>
      </c>
      <c r="G1019" s="443" t="s">
        <v>3709</v>
      </c>
      <c r="H1019" s="458">
        <v>36</v>
      </c>
      <c r="I1019" s="97" t="s">
        <v>3157</v>
      </c>
      <c r="J1019" s="97" t="s">
        <v>3195</v>
      </c>
      <c r="K1019" s="442"/>
      <c r="L1019" s="463">
        <v>1958.347</v>
      </c>
      <c r="M1019" s="460" t="s">
        <v>4259</v>
      </c>
    </row>
    <row r="1020" spans="1:13" ht="51" x14ac:dyDescent="0.2">
      <c r="A1020" s="464">
        <v>1011</v>
      </c>
      <c r="B1020" s="441" t="s">
        <v>3154</v>
      </c>
      <c r="C1020" s="429" t="s">
        <v>3155</v>
      </c>
      <c r="D1020" s="97" t="s">
        <v>3650</v>
      </c>
      <c r="E1020" s="97">
        <v>204873388</v>
      </c>
      <c r="F1020" s="97" t="s">
        <v>3157</v>
      </c>
      <c r="G1020" s="443" t="s">
        <v>3709</v>
      </c>
      <c r="H1020" s="458">
        <v>36</v>
      </c>
      <c r="I1020" s="97" t="s">
        <v>3157</v>
      </c>
      <c r="J1020" s="97" t="s">
        <v>3195</v>
      </c>
      <c r="K1020" s="442"/>
      <c r="L1020" s="463">
        <v>1958.347</v>
      </c>
      <c r="M1020" s="460" t="s">
        <v>4260</v>
      </c>
    </row>
    <row r="1021" spans="1:13" ht="45" x14ac:dyDescent="0.2">
      <c r="A1021" s="464">
        <v>1012</v>
      </c>
      <c r="B1021" s="441" t="s">
        <v>3154</v>
      </c>
      <c r="C1021" s="429" t="s">
        <v>3155</v>
      </c>
      <c r="D1021" s="97" t="s">
        <v>3650</v>
      </c>
      <c r="E1021" s="97">
        <v>204873388</v>
      </c>
      <c r="F1021" s="97" t="s">
        <v>3157</v>
      </c>
      <c r="G1021" s="443" t="s">
        <v>3709</v>
      </c>
      <c r="H1021" s="458">
        <v>36</v>
      </c>
      <c r="I1021" s="97" t="s">
        <v>3157</v>
      </c>
      <c r="J1021" s="97" t="s">
        <v>3195</v>
      </c>
      <c r="K1021" s="442"/>
      <c r="L1021" s="463">
        <v>1958.347</v>
      </c>
      <c r="M1021" s="460" t="s">
        <v>4261</v>
      </c>
    </row>
    <row r="1022" spans="1:13" ht="45" x14ac:dyDescent="0.2">
      <c r="A1022" s="464">
        <v>1013</v>
      </c>
      <c r="B1022" s="441" t="s">
        <v>3154</v>
      </c>
      <c r="C1022" s="429" t="s">
        <v>3155</v>
      </c>
      <c r="D1022" s="97" t="s">
        <v>3650</v>
      </c>
      <c r="E1022" s="97">
        <v>204873388</v>
      </c>
      <c r="F1022" s="97" t="s">
        <v>3157</v>
      </c>
      <c r="G1022" s="443" t="s">
        <v>3709</v>
      </c>
      <c r="H1022" s="458">
        <v>36</v>
      </c>
      <c r="I1022" s="97" t="s">
        <v>3157</v>
      </c>
      <c r="J1022" s="97" t="s">
        <v>3195</v>
      </c>
      <c r="K1022" s="442"/>
      <c r="L1022" s="463">
        <v>1958.347</v>
      </c>
      <c r="M1022" s="460" t="s">
        <v>4262</v>
      </c>
    </row>
    <row r="1023" spans="1:13" ht="51" x14ac:dyDescent="0.2">
      <c r="A1023" s="464">
        <v>1014</v>
      </c>
      <c r="B1023" s="441" t="s">
        <v>3154</v>
      </c>
      <c r="C1023" s="429" t="s">
        <v>3155</v>
      </c>
      <c r="D1023" s="97" t="s">
        <v>3650</v>
      </c>
      <c r="E1023" s="97">
        <v>204873388</v>
      </c>
      <c r="F1023" s="97" t="s">
        <v>3157</v>
      </c>
      <c r="G1023" s="443" t="s">
        <v>3709</v>
      </c>
      <c r="H1023" s="458">
        <v>18</v>
      </c>
      <c r="I1023" s="97" t="s">
        <v>3157</v>
      </c>
      <c r="J1023" s="97" t="s">
        <v>3195</v>
      </c>
      <c r="K1023" s="442"/>
      <c r="L1023" s="463">
        <v>1234.0630000000001</v>
      </c>
      <c r="M1023" s="460" t="s">
        <v>4263</v>
      </c>
    </row>
    <row r="1024" spans="1:13" ht="76.5" x14ac:dyDescent="0.2">
      <c r="A1024" s="464">
        <v>1015</v>
      </c>
      <c r="B1024" s="441" t="s">
        <v>3154</v>
      </c>
      <c r="C1024" s="429" t="s">
        <v>3155</v>
      </c>
      <c r="D1024" s="97" t="s">
        <v>3650</v>
      </c>
      <c r="E1024" s="97">
        <v>204873388</v>
      </c>
      <c r="F1024" s="97" t="s">
        <v>3157</v>
      </c>
      <c r="G1024" s="443" t="s">
        <v>3709</v>
      </c>
      <c r="H1024" s="458">
        <v>18</v>
      </c>
      <c r="I1024" s="97" t="s">
        <v>3157</v>
      </c>
      <c r="J1024" s="97" t="s">
        <v>3195</v>
      </c>
      <c r="K1024" s="442"/>
      <c r="L1024" s="463">
        <v>1234.0630000000001</v>
      </c>
      <c r="M1024" s="460" t="s">
        <v>4264</v>
      </c>
    </row>
    <row r="1025" spans="1:13" ht="63.75" x14ac:dyDescent="0.2">
      <c r="A1025" s="464">
        <v>1016</v>
      </c>
      <c r="B1025" s="441" t="s">
        <v>3154</v>
      </c>
      <c r="C1025" s="429" t="s">
        <v>3155</v>
      </c>
      <c r="D1025" s="97" t="s">
        <v>3650</v>
      </c>
      <c r="E1025" s="97">
        <v>204873388</v>
      </c>
      <c r="F1025" s="97" t="s">
        <v>3157</v>
      </c>
      <c r="G1025" s="443" t="s">
        <v>3709</v>
      </c>
      <c r="H1025" s="458">
        <v>36</v>
      </c>
      <c r="I1025" s="97" t="s">
        <v>3157</v>
      </c>
      <c r="J1025" s="97" t="s">
        <v>3195</v>
      </c>
      <c r="K1025" s="442"/>
      <c r="L1025" s="463">
        <v>1958.347</v>
      </c>
      <c r="M1025" s="460" t="s">
        <v>4265</v>
      </c>
    </row>
    <row r="1026" spans="1:13" ht="76.5" x14ac:dyDescent="0.2">
      <c r="A1026" s="464">
        <v>1017</v>
      </c>
      <c r="B1026" s="441" t="s">
        <v>3154</v>
      </c>
      <c r="C1026" s="429" t="s">
        <v>3155</v>
      </c>
      <c r="D1026" s="97" t="s">
        <v>3650</v>
      </c>
      <c r="E1026" s="97">
        <v>204873388</v>
      </c>
      <c r="F1026" s="97" t="s">
        <v>3157</v>
      </c>
      <c r="G1026" s="443" t="s">
        <v>3709</v>
      </c>
      <c r="H1026" s="458">
        <v>36</v>
      </c>
      <c r="I1026" s="97" t="s">
        <v>3157</v>
      </c>
      <c r="J1026" s="97" t="s">
        <v>3195</v>
      </c>
      <c r="K1026" s="442"/>
      <c r="L1026" s="463">
        <v>1958.347</v>
      </c>
      <c r="M1026" s="460" t="s">
        <v>4266</v>
      </c>
    </row>
    <row r="1027" spans="1:13" ht="89.25" x14ac:dyDescent="0.2">
      <c r="A1027" s="464">
        <v>1018</v>
      </c>
      <c r="B1027" s="441" t="s">
        <v>3154</v>
      </c>
      <c r="C1027" s="429" t="s">
        <v>3155</v>
      </c>
      <c r="D1027" s="97" t="s">
        <v>3650</v>
      </c>
      <c r="E1027" s="97">
        <v>204873388</v>
      </c>
      <c r="F1027" s="97" t="s">
        <v>3157</v>
      </c>
      <c r="G1027" s="443" t="s">
        <v>3709</v>
      </c>
      <c r="H1027" s="458">
        <v>36</v>
      </c>
      <c r="I1027" s="97" t="s">
        <v>3157</v>
      </c>
      <c r="J1027" s="97" t="s">
        <v>3195</v>
      </c>
      <c r="K1027" s="442"/>
      <c r="L1027" s="463">
        <v>1958.347</v>
      </c>
      <c r="M1027" s="460" t="s">
        <v>4267</v>
      </c>
    </row>
    <row r="1028" spans="1:13" ht="51" x14ac:dyDescent="0.2">
      <c r="A1028" s="464">
        <v>1019</v>
      </c>
      <c r="B1028" s="441" t="s">
        <v>3154</v>
      </c>
      <c r="C1028" s="429" t="s">
        <v>3155</v>
      </c>
      <c r="D1028" s="97" t="s">
        <v>3650</v>
      </c>
      <c r="E1028" s="97">
        <v>204873388</v>
      </c>
      <c r="F1028" s="97" t="s">
        <v>3157</v>
      </c>
      <c r="G1028" s="443" t="s">
        <v>3709</v>
      </c>
      <c r="H1028" s="458">
        <v>18</v>
      </c>
      <c r="I1028" s="97" t="s">
        <v>3157</v>
      </c>
      <c r="J1028" s="97" t="s">
        <v>3195</v>
      </c>
      <c r="K1028" s="442"/>
      <c r="L1028" s="463">
        <v>1234.0630000000001</v>
      </c>
      <c r="M1028" s="460" t="s">
        <v>4268</v>
      </c>
    </row>
    <row r="1029" spans="1:13" ht="63.75" x14ac:dyDescent="0.2">
      <c r="A1029" s="464">
        <v>1020</v>
      </c>
      <c r="B1029" s="441" t="s">
        <v>3154</v>
      </c>
      <c r="C1029" s="429" t="s">
        <v>3155</v>
      </c>
      <c r="D1029" s="97" t="s">
        <v>3650</v>
      </c>
      <c r="E1029" s="97">
        <v>204873388</v>
      </c>
      <c r="F1029" s="97" t="s">
        <v>3157</v>
      </c>
      <c r="G1029" s="443" t="s">
        <v>3709</v>
      </c>
      <c r="H1029" s="458">
        <v>18</v>
      </c>
      <c r="I1029" s="97" t="s">
        <v>3157</v>
      </c>
      <c r="J1029" s="97" t="s">
        <v>3195</v>
      </c>
      <c r="K1029" s="442"/>
      <c r="L1029" s="463">
        <v>1234.0630000000001</v>
      </c>
      <c r="M1029" s="460" t="s">
        <v>4269</v>
      </c>
    </row>
    <row r="1030" spans="1:13" ht="63.75" x14ac:dyDescent="0.2">
      <c r="A1030" s="464">
        <v>1021</v>
      </c>
      <c r="B1030" s="441" t="s">
        <v>3154</v>
      </c>
      <c r="C1030" s="429" t="s">
        <v>3155</v>
      </c>
      <c r="D1030" s="97" t="s">
        <v>3650</v>
      </c>
      <c r="E1030" s="97">
        <v>204873388</v>
      </c>
      <c r="F1030" s="97" t="s">
        <v>3157</v>
      </c>
      <c r="G1030" s="443" t="s">
        <v>3709</v>
      </c>
      <c r="H1030" s="458">
        <v>18</v>
      </c>
      <c r="I1030" s="97" t="s">
        <v>3157</v>
      </c>
      <c r="J1030" s="97" t="s">
        <v>3195</v>
      </c>
      <c r="K1030" s="442"/>
      <c r="L1030" s="463">
        <v>1234.0630000000001</v>
      </c>
      <c r="M1030" s="460" t="s">
        <v>4269</v>
      </c>
    </row>
    <row r="1031" spans="1:13" ht="63.75" x14ac:dyDescent="0.2">
      <c r="A1031" s="464">
        <v>1022</v>
      </c>
      <c r="B1031" s="441" t="s">
        <v>3154</v>
      </c>
      <c r="C1031" s="429" t="s">
        <v>3155</v>
      </c>
      <c r="D1031" s="97" t="s">
        <v>3650</v>
      </c>
      <c r="E1031" s="97">
        <v>204873388</v>
      </c>
      <c r="F1031" s="97" t="s">
        <v>3157</v>
      </c>
      <c r="G1031" s="443" t="s">
        <v>3709</v>
      </c>
      <c r="H1031" s="458">
        <v>18</v>
      </c>
      <c r="I1031" s="97" t="s">
        <v>3157</v>
      </c>
      <c r="J1031" s="97" t="s">
        <v>3195</v>
      </c>
      <c r="K1031" s="442"/>
      <c r="L1031" s="463">
        <v>1234.0630000000001</v>
      </c>
      <c r="M1031" s="460" t="s">
        <v>4270</v>
      </c>
    </row>
    <row r="1032" spans="1:13" ht="63.75" x14ac:dyDescent="0.2">
      <c r="A1032" s="464">
        <v>1023</v>
      </c>
      <c r="B1032" s="441" t="s">
        <v>3154</v>
      </c>
      <c r="C1032" s="429" t="s">
        <v>3155</v>
      </c>
      <c r="D1032" s="97" t="s">
        <v>3650</v>
      </c>
      <c r="E1032" s="97">
        <v>204873388</v>
      </c>
      <c r="F1032" s="97" t="s">
        <v>3157</v>
      </c>
      <c r="G1032" s="443" t="s">
        <v>3709</v>
      </c>
      <c r="H1032" s="458">
        <v>18</v>
      </c>
      <c r="I1032" s="97" t="s">
        <v>3157</v>
      </c>
      <c r="J1032" s="97" t="s">
        <v>3195</v>
      </c>
      <c r="K1032" s="442"/>
      <c r="L1032" s="463">
        <v>1234.0630000000001</v>
      </c>
      <c r="M1032" s="460" t="s">
        <v>4270</v>
      </c>
    </row>
    <row r="1033" spans="1:13" ht="76.5" x14ac:dyDescent="0.2">
      <c r="A1033" s="464">
        <v>1024</v>
      </c>
      <c r="B1033" s="441" t="s">
        <v>3154</v>
      </c>
      <c r="C1033" s="429" t="s">
        <v>3155</v>
      </c>
      <c r="D1033" s="97" t="s">
        <v>3650</v>
      </c>
      <c r="E1033" s="97">
        <v>204873388</v>
      </c>
      <c r="F1033" s="97" t="s">
        <v>3157</v>
      </c>
      <c r="G1033" s="443" t="s">
        <v>3709</v>
      </c>
      <c r="H1033" s="458">
        <v>18</v>
      </c>
      <c r="I1033" s="97" t="s">
        <v>3157</v>
      </c>
      <c r="J1033" s="97" t="s">
        <v>3195</v>
      </c>
      <c r="K1033" s="442"/>
      <c r="L1033" s="463">
        <v>1234.0630000000001</v>
      </c>
      <c r="M1033" s="460" t="s">
        <v>4271</v>
      </c>
    </row>
    <row r="1034" spans="1:13" ht="76.5" x14ac:dyDescent="0.2">
      <c r="A1034" s="464">
        <v>1025</v>
      </c>
      <c r="B1034" s="441" t="s">
        <v>3154</v>
      </c>
      <c r="C1034" s="429" t="s">
        <v>3155</v>
      </c>
      <c r="D1034" s="97" t="s">
        <v>3650</v>
      </c>
      <c r="E1034" s="97">
        <v>204873388</v>
      </c>
      <c r="F1034" s="97" t="s">
        <v>3157</v>
      </c>
      <c r="G1034" s="443" t="s">
        <v>3709</v>
      </c>
      <c r="H1034" s="458">
        <v>18</v>
      </c>
      <c r="I1034" s="97" t="s">
        <v>3157</v>
      </c>
      <c r="J1034" s="97" t="s">
        <v>3195</v>
      </c>
      <c r="K1034" s="442"/>
      <c r="L1034" s="463">
        <v>1234.0630000000001</v>
      </c>
      <c r="M1034" s="460" t="s">
        <v>4271</v>
      </c>
    </row>
    <row r="1035" spans="1:13" ht="76.5" x14ac:dyDescent="0.2">
      <c r="A1035" s="464">
        <v>1026</v>
      </c>
      <c r="B1035" s="441" t="s">
        <v>3154</v>
      </c>
      <c r="C1035" s="429" t="s">
        <v>3155</v>
      </c>
      <c r="D1035" s="97" t="s">
        <v>3650</v>
      </c>
      <c r="E1035" s="97">
        <v>204873388</v>
      </c>
      <c r="F1035" s="97" t="s">
        <v>3157</v>
      </c>
      <c r="G1035" s="443" t="s">
        <v>3709</v>
      </c>
      <c r="H1035" s="458">
        <v>18</v>
      </c>
      <c r="I1035" s="97" t="s">
        <v>3157</v>
      </c>
      <c r="J1035" s="97" t="s">
        <v>3195</v>
      </c>
      <c r="K1035" s="442"/>
      <c r="L1035" s="463">
        <v>1234.0630000000001</v>
      </c>
      <c r="M1035" s="460" t="s">
        <v>4272</v>
      </c>
    </row>
    <row r="1036" spans="1:13" ht="76.5" x14ac:dyDescent="0.2">
      <c r="A1036" s="464">
        <v>1027</v>
      </c>
      <c r="B1036" s="441" t="s">
        <v>3154</v>
      </c>
      <c r="C1036" s="429" t="s">
        <v>3155</v>
      </c>
      <c r="D1036" s="97" t="s">
        <v>3650</v>
      </c>
      <c r="E1036" s="97">
        <v>204873388</v>
      </c>
      <c r="F1036" s="97" t="s">
        <v>3157</v>
      </c>
      <c r="G1036" s="443" t="s">
        <v>3709</v>
      </c>
      <c r="H1036" s="458">
        <v>18</v>
      </c>
      <c r="I1036" s="97" t="s">
        <v>3157</v>
      </c>
      <c r="J1036" s="97" t="s">
        <v>3195</v>
      </c>
      <c r="K1036" s="442"/>
      <c r="L1036" s="463">
        <v>1234.0630000000001</v>
      </c>
      <c r="M1036" s="460" t="s">
        <v>4272</v>
      </c>
    </row>
    <row r="1037" spans="1:13" ht="102" x14ac:dyDescent="0.2">
      <c r="A1037" s="464">
        <v>1028</v>
      </c>
      <c r="B1037" s="441" t="s">
        <v>3154</v>
      </c>
      <c r="C1037" s="429" t="s">
        <v>3155</v>
      </c>
      <c r="D1037" s="97" t="s">
        <v>3650</v>
      </c>
      <c r="E1037" s="97">
        <v>204873388</v>
      </c>
      <c r="F1037" s="97" t="s">
        <v>3157</v>
      </c>
      <c r="G1037" s="443" t="s">
        <v>3709</v>
      </c>
      <c r="H1037" s="458">
        <v>18</v>
      </c>
      <c r="I1037" s="97" t="s">
        <v>3157</v>
      </c>
      <c r="J1037" s="97" t="s">
        <v>3195</v>
      </c>
      <c r="K1037" s="442"/>
      <c r="L1037" s="463">
        <v>1234.0630000000001</v>
      </c>
      <c r="M1037" s="460" t="s">
        <v>4273</v>
      </c>
    </row>
    <row r="1038" spans="1:13" ht="102" x14ac:dyDescent="0.2">
      <c r="A1038" s="464">
        <v>1029</v>
      </c>
      <c r="B1038" s="441" t="s">
        <v>3154</v>
      </c>
      <c r="C1038" s="429" t="s">
        <v>3155</v>
      </c>
      <c r="D1038" s="97" t="s">
        <v>3650</v>
      </c>
      <c r="E1038" s="97">
        <v>204873388</v>
      </c>
      <c r="F1038" s="97" t="s">
        <v>3157</v>
      </c>
      <c r="G1038" s="443" t="s">
        <v>3709</v>
      </c>
      <c r="H1038" s="458">
        <v>18</v>
      </c>
      <c r="I1038" s="97" t="s">
        <v>3157</v>
      </c>
      <c r="J1038" s="97" t="s">
        <v>3195</v>
      </c>
      <c r="K1038" s="442"/>
      <c r="L1038" s="463">
        <v>1234.0630000000001</v>
      </c>
      <c r="M1038" s="460" t="s">
        <v>4273</v>
      </c>
    </row>
    <row r="1039" spans="1:13" ht="76.5" x14ac:dyDescent="0.2">
      <c r="A1039" s="464">
        <v>1030</v>
      </c>
      <c r="B1039" s="441" t="s">
        <v>3154</v>
      </c>
      <c r="C1039" s="429" t="s">
        <v>3155</v>
      </c>
      <c r="D1039" s="97" t="s">
        <v>3650</v>
      </c>
      <c r="E1039" s="97">
        <v>204873388</v>
      </c>
      <c r="F1039" s="97" t="s">
        <v>3157</v>
      </c>
      <c r="G1039" s="443" t="s">
        <v>3709</v>
      </c>
      <c r="H1039" s="458">
        <v>18</v>
      </c>
      <c r="I1039" s="97" t="s">
        <v>3157</v>
      </c>
      <c r="J1039" s="97" t="s">
        <v>3195</v>
      </c>
      <c r="K1039" s="442"/>
      <c r="L1039" s="463">
        <v>1234.0630000000001</v>
      </c>
      <c r="M1039" s="460" t="s">
        <v>4274</v>
      </c>
    </row>
    <row r="1040" spans="1:13" ht="63.75" x14ac:dyDescent="0.2">
      <c r="A1040" s="464">
        <v>1031</v>
      </c>
      <c r="B1040" s="441" t="s">
        <v>3154</v>
      </c>
      <c r="C1040" s="429" t="s">
        <v>3155</v>
      </c>
      <c r="D1040" s="97" t="s">
        <v>3650</v>
      </c>
      <c r="E1040" s="97">
        <v>204873388</v>
      </c>
      <c r="F1040" s="97" t="s">
        <v>3157</v>
      </c>
      <c r="G1040" s="443" t="s">
        <v>3709</v>
      </c>
      <c r="H1040" s="458">
        <v>36</v>
      </c>
      <c r="I1040" s="97" t="s">
        <v>3157</v>
      </c>
      <c r="J1040" s="97" t="s">
        <v>3195</v>
      </c>
      <c r="K1040" s="442"/>
      <c r="L1040" s="463">
        <v>1958.347</v>
      </c>
      <c r="M1040" s="460" t="s">
        <v>4275</v>
      </c>
    </row>
    <row r="1041" spans="1:13" ht="51" x14ac:dyDescent="0.2">
      <c r="A1041" s="464">
        <v>1032</v>
      </c>
      <c r="B1041" s="441" t="s">
        <v>3154</v>
      </c>
      <c r="C1041" s="429" t="s">
        <v>3155</v>
      </c>
      <c r="D1041" s="97" t="s">
        <v>3650</v>
      </c>
      <c r="E1041" s="97">
        <v>204873388</v>
      </c>
      <c r="F1041" s="97" t="s">
        <v>3157</v>
      </c>
      <c r="G1041" s="443" t="s">
        <v>3709</v>
      </c>
      <c r="H1041" s="458">
        <v>36</v>
      </c>
      <c r="I1041" s="97" t="s">
        <v>3157</v>
      </c>
      <c r="J1041" s="97" t="s">
        <v>3195</v>
      </c>
      <c r="K1041" s="442"/>
      <c r="L1041" s="463">
        <v>1958.347</v>
      </c>
      <c r="M1041" s="460" t="s">
        <v>4276</v>
      </c>
    </row>
    <row r="1042" spans="1:13" ht="45" x14ac:dyDescent="0.2">
      <c r="A1042" s="464">
        <v>1033</v>
      </c>
      <c r="B1042" s="441" t="s">
        <v>3154</v>
      </c>
      <c r="C1042" s="429" t="s">
        <v>3155</v>
      </c>
      <c r="D1042" s="97" t="s">
        <v>3650</v>
      </c>
      <c r="E1042" s="97">
        <v>204873388</v>
      </c>
      <c r="F1042" s="97" t="s">
        <v>3157</v>
      </c>
      <c r="G1042" s="443" t="s">
        <v>3709</v>
      </c>
      <c r="H1042" s="468">
        <v>72</v>
      </c>
      <c r="I1042" s="97" t="s">
        <v>3157</v>
      </c>
      <c r="J1042" s="97" t="s">
        <v>3195</v>
      </c>
      <c r="K1042" s="442"/>
      <c r="L1042" s="463">
        <v>1316.88</v>
      </c>
      <c r="M1042" s="459" t="s">
        <v>4277</v>
      </c>
    </row>
    <row r="1043" spans="1:13" ht="45" x14ac:dyDescent="0.2">
      <c r="A1043" s="464">
        <v>1034</v>
      </c>
      <c r="B1043" s="441" t="s">
        <v>3154</v>
      </c>
      <c r="C1043" s="429" t="s">
        <v>3155</v>
      </c>
      <c r="D1043" s="97" t="s">
        <v>3650</v>
      </c>
      <c r="E1043" s="97">
        <v>204873388</v>
      </c>
      <c r="F1043" s="97" t="s">
        <v>3157</v>
      </c>
      <c r="G1043" s="456" t="s">
        <v>3651</v>
      </c>
      <c r="H1043" s="468">
        <v>18</v>
      </c>
      <c r="I1043" s="97" t="s">
        <v>3157</v>
      </c>
      <c r="J1043" s="97" t="s">
        <v>3195</v>
      </c>
      <c r="K1043" s="442"/>
      <c r="L1043" s="463">
        <v>329.22</v>
      </c>
      <c r="M1043" s="459" t="s">
        <v>4278</v>
      </c>
    </row>
    <row r="1044" spans="1:13" ht="63.75" x14ac:dyDescent="0.2">
      <c r="A1044" s="464">
        <v>1035</v>
      </c>
      <c r="B1044" s="441" t="s">
        <v>3154</v>
      </c>
      <c r="C1044" s="429" t="s">
        <v>3155</v>
      </c>
      <c r="D1044" s="97" t="s">
        <v>3650</v>
      </c>
      <c r="E1044" s="97">
        <v>204873388</v>
      </c>
      <c r="F1044" s="97" t="s">
        <v>3157</v>
      </c>
      <c r="G1044" s="456" t="s">
        <v>3651</v>
      </c>
      <c r="H1044" s="468">
        <v>36</v>
      </c>
      <c r="I1044" s="97" t="s">
        <v>3157</v>
      </c>
      <c r="J1044" s="97" t="s">
        <v>3195</v>
      </c>
      <c r="K1044" s="442"/>
      <c r="L1044" s="463">
        <v>1843.63</v>
      </c>
      <c r="M1044" s="459" t="s">
        <v>4279</v>
      </c>
    </row>
    <row r="1045" spans="1:13" ht="63.75" x14ac:dyDescent="0.2">
      <c r="A1045" s="464">
        <v>1036</v>
      </c>
      <c r="B1045" s="441" t="s">
        <v>3154</v>
      </c>
      <c r="C1045" s="429" t="s">
        <v>3155</v>
      </c>
      <c r="D1045" s="97" t="s">
        <v>3650</v>
      </c>
      <c r="E1045" s="97">
        <v>204873388</v>
      </c>
      <c r="F1045" s="97" t="s">
        <v>3157</v>
      </c>
      <c r="G1045" s="443" t="s">
        <v>3651</v>
      </c>
      <c r="H1045" s="468">
        <v>18</v>
      </c>
      <c r="I1045" s="97" t="s">
        <v>3157</v>
      </c>
      <c r="J1045" s="97" t="s">
        <v>3195</v>
      </c>
      <c r="K1045" s="442"/>
      <c r="L1045" s="463">
        <v>2765.45</v>
      </c>
      <c r="M1045" s="459" t="s">
        <v>4280</v>
      </c>
    </row>
    <row r="1046" spans="1:13" ht="153" x14ac:dyDescent="0.2">
      <c r="A1046" s="464">
        <v>1037</v>
      </c>
      <c r="B1046" s="441" t="s">
        <v>3154</v>
      </c>
      <c r="C1046" s="429" t="s">
        <v>3155</v>
      </c>
      <c r="D1046" s="97" t="s">
        <v>3650</v>
      </c>
      <c r="E1046" s="97">
        <v>204873388</v>
      </c>
      <c r="F1046" s="97" t="s">
        <v>3157</v>
      </c>
      <c r="G1046" s="443" t="s">
        <v>3709</v>
      </c>
      <c r="H1046" s="468">
        <v>42.72</v>
      </c>
      <c r="I1046" s="97" t="s">
        <v>3157</v>
      </c>
      <c r="J1046" s="97" t="s">
        <v>3195</v>
      </c>
      <c r="K1046" s="442"/>
      <c r="L1046" s="463">
        <v>4375.51</v>
      </c>
      <c r="M1046" s="459" t="s">
        <v>3655</v>
      </c>
    </row>
    <row r="1047" spans="1:13" ht="45" x14ac:dyDescent="0.2">
      <c r="A1047" s="464">
        <v>1038</v>
      </c>
      <c r="B1047" s="441" t="s">
        <v>3154</v>
      </c>
      <c r="C1047" s="429" t="s">
        <v>3155</v>
      </c>
      <c r="D1047" s="97" t="s">
        <v>3650</v>
      </c>
      <c r="E1047" s="97">
        <v>204873388</v>
      </c>
      <c r="F1047" s="97" t="s">
        <v>3157</v>
      </c>
      <c r="G1047" s="443" t="s">
        <v>3709</v>
      </c>
      <c r="H1047" s="470">
        <v>32</v>
      </c>
      <c r="I1047" s="97" t="s">
        <v>3157</v>
      </c>
      <c r="J1047" s="97" t="s">
        <v>3195</v>
      </c>
      <c r="K1047" s="442"/>
      <c r="L1047" s="463">
        <v>585.28</v>
      </c>
      <c r="M1047" s="459" t="s">
        <v>4281</v>
      </c>
    </row>
    <row r="1048" spans="1:13" ht="63.75" x14ac:dyDescent="0.2">
      <c r="A1048" s="464">
        <v>1039</v>
      </c>
      <c r="B1048" s="441" t="s">
        <v>3154</v>
      </c>
      <c r="C1048" s="429" t="s">
        <v>3155</v>
      </c>
      <c r="D1048" s="97" t="s">
        <v>3650</v>
      </c>
      <c r="E1048" s="97">
        <v>204873388</v>
      </c>
      <c r="F1048" s="97" t="s">
        <v>3157</v>
      </c>
      <c r="G1048" s="443" t="s">
        <v>3709</v>
      </c>
      <c r="H1048" s="470">
        <v>32</v>
      </c>
      <c r="I1048" s="97" t="s">
        <v>3157</v>
      </c>
      <c r="J1048" s="97" t="s">
        <v>3195</v>
      </c>
      <c r="K1048" s="442"/>
      <c r="L1048" s="463">
        <v>585.28</v>
      </c>
      <c r="M1048" s="459" t="s">
        <v>4282</v>
      </c>
    </row>
    <row r="1049" spans="1:13" ht="63.75" x14ac:dyDescent="0.2">
      <c r="A1049" s="464">
        <v>1040</v>
      </c>
      <c r="B1049" s="441" t="s">
        <v>3154</v>
      </c>
      <c r="C1049" s="429" t="s">
        <v>3155</v>
      </c>
      <c r="D1049" s="97" t="s">
        <v>3650</v>
      </c>
      <c r="E1049" s="97">
        <v>204873388</v>
      </c>
      <c r="F1049" s="97" t="s">
        <v>3157</v>
      </c>
      <c r="G1049" s="443" t="s">
        <v>3709</v>
      </c>
      <c r="H1049" s="470">
        <v>36</v>
      </c>
      <c r="I1049" s="97" t="s">
        <v>3157</v>
      </c>
      <c r="J1049" s="97" t="s">
        <v>3195</v>
      </c>
      <c r="K1049" s="442"/>
      <c r="L1049" s="463">
        <v>658.44</v>
      </c>
      <c r="M1049" s="459" t="s">
        <v>4283</v>
      </c>
    </row>
    <row r="1050" spans="1:13" ht="45" x14ac:dyDescent="0.2">
      <c r="A1050" s="464">
        <v>1041</v>
      </c>
      <c r="B1050" s="441" t="s">
        <v>3154</v>
      </c>
      <c r="C1050" s="429" t="s">
        <v>3155</v>
      </c>
      <c r="D1050" s="97" t="s">
        <v>3650</v>
      </c>
      <c r="E1050" s="97">
        <v>204873388</v>
      </c>
      <c r="F1050" s="97" t="s">
        <v>3157</v>
      </c>
      <c r="G1050" s="443" t="s">
        <v>3709</v>
      </c>
      <c r="H1050" s="470">
        <v>36</v>
      </c>
      <c r="I1050" s="97" t="s">
        <v>3157</v>
      </c>
      <c r="J1050" s="97" t="s">
        <v>3195</v>
      </c>
      <c r="K1050" s="442"/>
      <c r="L1050" s="463">
        <v>658.44</v>
      </c>
      <c r="M1050" s="459" t="s">
        <v>4284</v>
      </c>
    </row>
    <row r="1051" spans="1:13" ht="51" x14ac:dyDescent="0.2">
      <c r="A1051" s="464">
        <v>1042</v>
      </c>
      <c r="B1051" s="441" t="s">
        <v>3154</v>
      </c>
      <c r="C1051" s="429" t="s">
        <v>3155</v>
      </c>
      <c r="D1051" s="97" t="s">
        <v>3650</v>
      </c>
      <c r="E1051" s="97">
        <v>204873388</v>
      </c>
      <c r="F1051" s="97" t="s">
        <v>3157</v>
      </c>
      <c r="G1051" s="443" t="s">
        <v>3709</v>
      </c>
      <c r="H1051" s="470">
        <v>64</v>
      </c>
      <c r="I1051" s="97" t="s">
        <v>3157</v>
      </c>
      <c r="J1051" s="97" t="s">
        <v>3195</v>
      </c>
      <c r="K1051" s="442"/>
      <c r="L1051" s="463">
        <v>1170.56</v>
      </c>
      <c r="M1051" s="459" t="s">
        <v>4285</v>
      </c>
    </row>
    <row r="1052" spans="1:13" ht="45" x14ac:dyDescent="0.2">
      <c r="A1052" s="464">
        <v>1043</v>
      </c>
      <c r="B1052" s="441" t="s">
        <v>3154</v>
      </c>
      <c r="C1052" s="429" t="s">
        <v>3155</v>
      </c>
      <c r="D1052" s="97" t="s">
        <v>3650</v>
      </c>
      <c r="E1052" s="97">
        <v>204873388</v>
      </c>
      <c r="F1052" s="97" t="s">
        <v>3157</v>
      </c>
      <c r="G1052" s="443" t="s">
        <v>3709</v>
      </c>
      <c r="H1052" s="470">
        <v>36</v>
      </c>
      <c r="I1052" s="97" t="s">
        <v>3157</v>
      </c>
      <c r="J1052" s="97" t="s">
        <v>3195</v>
      </c>
      <c r="K1052" s="442"/>
      <c r="L1052" s="463">
        <v>658.44</v>
      </c>
      <c r="M1052" s="459" t="s">
        <v>4286</v>
      </c>
    </row>
    <row r="1053" spans="1:13" ht="63.75" x14ac:dyDescent="0.2">
      <c r="A1053" s="464">
        <v>1044</v>
      </c>
      <c r="B1053" s="441" t="s">
        <v>3154</v>
      </c>
      <c r="C1053" s="429" t="s">
        <v>3155</v>
      </c>
      <c r="D1053" s="97" t="s">
        <v>3650</v>
      </c>
      <c r="E1053" s="97">
        <v>204873388</v>
      </c>
      <c r="F1053" s="97" t="s">
        <v>3157</v>
      </c>
      <c r="G1053" s="443" t="s">
        <v>3709</v>
      </c>
      <c r="H1053" s="470">
        <v>54</v>
      </c>
      <c r="I1053" s="97" t="s">
        <v>3157</v>
      </c>
      <c r="J1053" s="97" t="s">
        <v>3195</v>
      </c>
      <c r="K1053" s="442"/>
      <c r="L1053" s="463">
        <v>987.66</v>
      </c>
      <c r="M1053" s="459" t="s">
        <v>4287</v>
      </c>
    </row>
    <row r="1054" spans="1:13" ht="45" x14ac:dyDescent="0.2">
      <c r="A1054" s="464">
        <v>1045</v>
      </c>
      <c r="B1054" s="441" t="s">
        <v>3154</v>
      </c>
      <c r="C1054" s="429" t="s">
        <v>3155</v>
      </c>
      <c r="D1054" s="97" t="s">
        <v>3650</v>
      </c>
      <c r="E1054" s="97">
        <v>204873388</v>
      </c>
      <c r="F1054" s="97" t="s">
        <v>3157</v>
      </c>
      <c r="G1054" s="443" t="s">
        <v>3709</v>
      </c>
      <c r="H1054" s="470">
        <v>36</v>
      </c>
      <c r="I1054" s="97" t="s">
        <v>3157</v>
      </c>
      <c r="J1054" s="97" t="s">
        <v>3195</v>
      </c>
      <c r="K1054" s="442"/>
      <c r="L1054" s="463">
        <v>658.44</v>
      </c>
      <c r="M1054" s="459" t="s">
        <v>4288</v>
      </c>
    </row>
    <row r="1055" spans="1:13" ht="63.75" x14ac:dyDescent="0.2">
      <c r="A1055" s="464">
        <v>1046</v>
      </c>
      <c r="B1055" s="441" t="s">
        <v>3154</v>
      </c>
      <c r="C1055" s="429" t="s">
        <v>3155</v>
      </c>
      <c r="D1055" s="97" t="s">
        <v>3650</v>
      </c>
      <c r="E1055" s="97">
        <v>204873388</v>
      </c>
      <c r="F1055" s="97" t="s">
        <v>3157</v>
      </c>
      <c r="G1055" s="443" t="s">
        <v>3709</v>
      </c>
      <c r="H1055" s="470">
        <v>36</v>
      </c>
      <c r="I1055" s="97" t="s">
        <v>3157</v>
      </c>
      <c r="J1055" s="97" t="s">
        <v>3195</v>
      </c>
      <c r="K1055" s="442"/>
      <c r="L1055" s="463">
        <v>658.44</v>
      </c>
      <c r="M1055" s="459" t="s">
        <v>4289</v>
      </c>
    </row>
    <row r="1056" spans="1:13" ht="51" x14ac:dyDescent="0.2">
      <c r="A1056" s="464">
        <v>1047</v>
      </c>
      <c r="B1056" s="441" t="s">
        <v>3154</v>
      </c>
      <c r="C1056" s="429" t="s">
        <v>3155</v>
      </c>
      <c r="D1056" s="97" t="s">
        <v>3650</v>
      </c>
      <c r="E1056" s="97">
        <v>204873388</v>
      </c>
      <c r="F1056" s="97" t="s">
        <v>3157</v>
      </c>
      <c r="G1056" s="443" t="s">
        <v>3709</v>
      </c>
      <c r="H1056" s="470">
        <v>100</v>
      </c>
      <c r="I1056" s="97" t="s">
        <v>3157</v>
      </c>
      <c r="J1056" s="97" t="s">
        <v>3195</v>
      </c>
      <c r="K1056" s="442"/>
      <c r="L1056" s="463">
        <v>1829</v>
      </c>
      <c r="M1056" s="459" t="s">
        <v>4290</v>
      </c>
    </row>
    <row r="1057" spans="1:13" ht="51" x14ac:dyDescent="0.2">
      <c r="A1057" s="464">
        <v>1048</v>
      </c>
      <c r="B1057" s="441" t="s">
        <v>3154</v>
      </c>
      <c r="C1057" s="429" t="s">
        <v>3155</v>
      </c>
      <c r="D1057" s="97" t="s">
        <v>3650</v>
      </c>
      <c r="E1057" s="97">
        <v>204873388</v>
      </c>
      <c r="F1057" s="97" t="s">
        <v>3157</v>
      </c>
      <c r="G1057" s="443" t="s">
        <v>3709</v>
      </c>
      <c r="H1057" s="471">
        <v>18</v>
      </c>
      <c r="I1057" s="97" t="s">
        <v>3157</v>
      </c>
      <c r="J1057" s="97" t="s">
        <v>3195</v>
      </c>
      <c r="K1057" s="442"/>
      <c r="L1057" s="473">
        <v>790.12800000000004</v>
      </c>
      <c r="M1057" s="459" t="s">
        <v>4291</v>
      </c>
    </row>
    <row r="1058" spans="1:13" ht="63.75" x14ac:dyDescent="0.2">
      <c r="A1058" s="464">
        <v>1049</v>
      </c>
      <c r="B1058" s="441" t="s">
        <v>3154</v>
      </c>
      <c r="C1058" s="429" t="s">
        <v>3155</v>
      </c>
      <c r="D1058" s="97" t="s">
        <v>3650</v>
      </c>
      <c r="E1058" s="97">
        <v>204873388</v>
      </c>
      <c r="F1058" s="97" t="s">
        <v>3157</v>
      </c>
      <c r="G1058" s="443" t="s">
        <v>3709</v>
      </c>
      <c r="H1058" s="471">
        <v>36</v>
      </c>
      <c r="I1058" s="97" t="s">
        <v>3157</v>
      </c>
      <c r="J1058" s="97" t="s">
        <v>3195</v>
      </c>
      <c r="K1058" s="442"/>
      <c r="L1058" s="473">
        <v>1580.2560000000001</v>
      </c>
      <c r="M1058" s="459" t="s">
        <v>4292</v>
      </c>
    </row>
    <row r="1059" spans="1:13" ht="89.25" x14ac:dyDescent="0.2">
      <c r="A1059" s="464">
        <v>1050</v>
      </c>
      <c r="B1059" s="441" t="s">
        <v>3154</v>
      </c>
      <c r="C1059" s="429" t="s">
        <v>3155</v>
      </c>
      <c r="D1059" s="97" t="s">
        <v>3650</v>
      </c>
      <c r="E1059" s="97">
        <v>204873388</v>
      </c>
      <c r="F1059" s="97" t="s">
        <v>3157</v>
      </c>
      <c r="G1059" s="443" t="s">
        <v>3709</v>
      </c>
      <c r="H1059" s="461">
        <v>6.9672999999999998</v>
      </c>
      <c r="I1059" s="97" t="s">
        <v>3157</v>
      </c>
      <c r="J1059" s="97" t="s">
        <v>3195</v>
      </c>
      <c r="K1059" s="442"/>
      <c r="L1059" s="473">
        <v>189.162195</v>
      </c>
      <c r="M1059" s="459" t="s">
        <v>4293</v>
      </c>
    </row>
    <row r="1060" spans="1:13" ht="63.75" x14ac:dyDescent="0.2">
      <c r="A1060" s="464">
        <v>1051</v>
      </c>
      <c r="B1060" s="441" t="s">
        <v>3154</v>
      </c>
      <c r="C1060" s="429" t="s">
        <v>3155</v>
      </c>
      <c r="D1060" s="97" t="s">
        <v>3650</v>
      </c>
      <c r="E1060" s="97">
        <v>204873388</v>
      </c>
      <c r="F1060" s="97" t="s">
        <v>3157</v>
      </c>
      <c r="G1060" s="443" t="s">
        <v>3709</v>
      </c>
      <c r="H1060" s="461">
        <v>6.9672999999999998</v>
      </c>
      <c r="I1060" s="97" t="s">
        <v>3157</v>
      </c>
      <c r="J1060" s="97" t="s">
        <v>3195</v>
      </c>
      <c r="K1060" s="442"/>
      <c r="L1060" s="473">
        <v>189.162195</v>
      </c>
      <c r="M1060" s="459" t="s">
        <v>4294</v>
      </c>
    </row>
    <row r="1061" spans="1:13" ht="63.75" x14ac:dyDescent="0.2">
      <c r="A1061" s="464">
        <v>1052</v>
      </c>
      <c r="B1061" s="441" t="s">
        <v>3154</v>
      </c>
      <c r="C1061" s="429" t="s">
        <v>3155</v>
      </c>
      <c r="D1061" s="97" t="s">
        <v>3650</v>
      </c>
      <c r="E1061" s="97">
        <v>204873388</v>
      </c>
      <c r="F1061" s="97" t="s">
        <v>3157</v>
      </c>
      <c r="G1061" s="443" t="s">
        <v>3709</v>
      </c>
      <c r="H1061" s="461">
        <v>6.9672999999999998</v>
      </c>
      <c r="I1061" s="97" t="s">
        <v>3157</v>
      </c>
      <c r="J1061" s="97" t="s">
        <v>3195</v>
      </c>
      <c r="K1061" s="442"/>
      <c r="L1061" s="473">
        <v>189.162195</v>
      </c>
      <c r="M1061" s="459" t="s">
        <v>4295</v>
      </c>
    </row>
    <row r="1062" spans="1:13" ht="76.5" x14ac:dyDescent="0.2">
      <c r="A1062" s="464">
        <v>1053</v>
      </c>
      <c r="B1062" s="441" t="s">
        <v>3154</v>
      </c>
      <c r="C1062" s="429" t="s">
        <v>3155</v>
      </c>
      <c r="D1062" s="97" t="s">
        <v>3650</v>
      </c>
      <c r="E1062" s="97">
        <v>204873388</v>
      </c>
      <c r="F1062" s="97" t="s">
        <v>3157</v>
      </c>
      <c r="G1062" s="443" t="s">
        <v>3709</v>
      </c>
      <c r="H1062" s="461">
        <v>6.9672999999999998</v>
      </c>
      <c r="I1062" s="97" t="s">
        <v>3157</v>
      </c>
      <c r="J1062" s="97" t="s">
        <v>3195</v>
      </c>
      <c r="K1062" s="442"/>
      <c r="L1062" s="473">
        <v>189.162195</v>
      </c>
      <c r="M1062" s="459" t="s">
        <v>4296</v>
      </c>
    </row>
    <row r="1063" spans="1:13" ht="89.25" x14ac:dyDescent="0.2">
      <c r="A1063" s="464">
        <v>1054</v>
      </c>
      <c r="B1063" s="441" t="s">
        <v>3154</v>
      </c>
      <c r="C1063" s="429" t="s">
        <v>3155</v>
      </c>
      <c r="D1063" s="97" t="s">
        <v>3650</v>
      </c>
      <c r="E1063" s="97">
        <v>204873388</v>
      </c>
      <c r="F1063" s="97" t="s">
        <v>3157</v>
      </c>
      <c r="G1063" s="443" t="s">
        <v>3709</v>
      </c>
      <c r="H1063" s="461">
        <v>11.852099999999998</v>
      </c>
      <c r="I1063" s="97" t="s">
        <v>3157</v>
      </c>
      <c r="J1063" s="97" t="s">
        <v>3195</v>
      </c>
      <c r="K1063" s="442"/>
      <c r="L1063" s="473">
        <v>377.84494799999993</v>
      </c>
      <c r="M1063" s="459" t="s">
        <v>4297</v>
      </c>
    </row>
    <row r="1064" spans="1:13" ht="63.75" x14ac:dyDescent="0.2">
      <c r="A1064" s="464">
        <v>1055</v>
      </c>
      <c r="B1064" s="441" t="s">
        <v>3154</v>
      </c>
      <c r="C1064" s="429" t="s">
        <v>3155</v>
      </c>
      <c r="D1064" s="97" t="s">
        <v>3650</v>
      </c>
      <c r="E1064" s="97">
        <v>204873388</v>
      </c>
      <c r="F1064" s="97" t="s">
        <v>3157</v>
      </c>
      <c r="G1064" s="443" t="s">
        <v>3709</v>
      </c>
      <c r="H1064" s="461">
        <v>6.9672999999999998</v>
      </c>
      <c r="I1064" s="97" t="s">
        <v>3157</v>
      </c>
      <c r="J1064" s="97" t="s">
        <v>3195</v>
      </c>
      <c r="K1064" s="442"/>
      <c r="L1064" s="473">
        <v>189.162195</v>
      </c>
      <c r="M1064" s="459" t="s">
        <v>4298</v>
      </c>
    </row>
    <row r="1065" spans="1:13" ht="76.5" x14ac:dyDescent="0.2">
      <c r="A1065" s="464">
        <v>1056</v>
      </c>
      <c r="B1065" s="441" t="s">
        <v>3154</v>
      </c>
      <c r="C1065" s="429" t="s">
        <v>3155</v>
      </c>
      <c r="D1065" s="97" t="s">
        <v>3650</v>
      </c>
      <c r="E1065" s="97">
        <v>204873388</v>
      </c>
      <c r="F1065" s="97" t="s">
        <v>3157</v>
      </c>
      <c r="G1065" s="443" t="s">
        <v>3709</v>
      </c>
      <c r="H1065" s="461">
        <v>6.9672999999999998</v>
      </c>
      <c r="I1065" s="97" t="s">
        <v>3157</v>
      </c>
      <c r="J1065" s="97" t="s">
        <v>3195</v>
      </c>
      <c r="K1065" s="442"/>
      <c r="L1065" s="473">
        <v>189.162195</v>
      </c>
      <c r="M1065" s="459" t="s">
        <v>4299</v>
      </c>
    </row>
    <row r="1066" spans="1:13" ht="63.75" x14ac:dyDescent="0.2">
      <c r="A1066" s="464">
        <v>1057</v>
      </c>
      <c r="B1066" s="441" t="s">
        <v>3154</v>
      </c>
      <c r="C1066" s="429" t="s">
        <v>3155</v>
      </c>
      <c r="D1066" s="97" t="s">
        <v>3650</v>
      </c>
      <c r="E1066" s="97">
        <v>204873388</v>
      </c>
      <c r="F1066" s="97" t="s">
        <v>3157</v>
      </c>
      <c r="G1066" s="443" t="s">
        <v>3709</v>
      </c>
      <c r="H1066" s="461">
        <v>2.0825</v>
      </c>
      <c r="I1066" s="97" t="s">
        <v>3157</v>
      </c>
      <c r="J1066" s="97" t="s">
        <v>3195</v>
      </c>
      <c r="K1066" s="442"/>
      <c r="L1066" s="473">
        <v>141.65164999999999</v>
      </c>
      <c r="M1066" s="459" t="s">
        <v>4300</v>
      </c>
    </row>
    <row r="1067" spans="1:13" ht="76.5" x14ac:dyDescent="0.2">
      <c r="A1067" s="464">
        <v>1058</v>
      </c>
      <c r="B1067" s="441" t="s">
        <v>3154</v>
      </c>
      <c r="C1067" s="429" t="s">
        <v>3155</v>
      </c>
      <c r="D1067" s="97" t="s">
        <v>3650</v>
      </c>
      <c r="E1067" s="97">
        <v>204873388</v>
      </c>
      <c r="F1067" s="97" t="s">
        <v>3157</v>
      </c>
      <c r="G1067" s="443" t="s">
        <v>3709</v>
      </c>
      <c r="H1067" s="461">
        <v>2.0825</v>
      </c>
      <c r="I1067" s="97" t="s">
        <v>3157</v>
      </c>
      <c r="J1067" s="97" t="s">
        <v>3195</v>
      </c>
      <c r="K1067" s="442"/>
      <c r="L1067" s="473">
        <v>141.65164999999999</v>
      </c>
      <c r="M1067" s="459" t="s">
        <v>4301</v>
      </c>
    </row>
    <row r="1068" spans="1:13" ht="63.75" x14ac:dyDescent="0.2">
      <c r="A1068" s="464">
        <v>1059</v>
      </c>
      <c r="B1068" s="441" t="s">
        <v>3154</v>
      </c>
      <c r="C1068" s="429" t="s">
        <v>3155</v>
      </c>
      <c r="D1068" s="97" t="s">
        <v>3650</v>
      </c>
      <c r="E1068" s="97">
        <v>204873388</v>
      </c>
      <c r="F1068" s="97" t="s">
        <v>3157</v>
      </c>
      <c r="G1068" s="443" t="s">
        <v>3709</v>
      </c>
      <c r="H1068" s="461">
        <v>2.0825</v>
      </c>
      <c r="I1068" s="97" t="s">
        <v>3157</v>
      </c>
      <c r="J1068" s="97" t="s">
        <v>3195</v>
      </c>
      <c r="K1068" s="442"/>
      <c r="L1068" s="473">
        <v>141.65164999999999</v>
      </c>
      <c r="M1068" s="459" t="s">
        <v>4302</v>
      </c>
    </row>
    <row r="1069" spans="1:13" ht="153" x14ac:dyDescent="0.2">
      <c r="A1069" s="464">
        <v>1060</v>
      </c>
      <c r="B1069" s="441" t="s">
        <v>3154</v>
      </c>
      <c r="C1069" s="429" t="s">
        <v>3155</v>
      </c>
      <c r="D1069" s="97" t="s">
        <v>3650</v>
      </c>
      <c r="E1069" s="97">
        <v>204873388</v>
      </c>
      <c r="F1069" s="97" t="s">
        <v>3157</v>
      </c>
      <c r="G1069" s="443" t="s">
        <v>3709</v>
      </c>
      <c r="H1069" s="461">
        <v>2.0825</v>
      </c>
      <c r="I1069" s="97" t="s">
        <v>3157</v>
      </c>
      <c r="J1069" s="97" t="s">
        <v>3195</v>
      </c>
      <c r="K1069" s="442"/>
      <c r="L1069" s="473">
        <v>141.65164999999999</v>
      </c>
      <c r="M1069" s="459" t="s">
        <v>4303</v>
      </c>
    </row>
    <row r="1070" spans="1:13" ht="127.5" x14ac:dyDescent="0.2">
      <c r="A1070" s="464">
        <v>1061</v>
      </c>
      <c r="B1070" s="441" t="s">
        <v>3154</v>
      </c>
      <c r="C1070" s="429" t="s">
        <v>3155</v>
      </c>
      <c r="D1070" s="97" t="s">
        <v>3650</v>
      </c>
      <c r="E1070" s="97">
        <v>204873388</v>
      </c>
      <c r="F1070" s="97" t="s">
        <v>3157</v>
      </c>
      <c r="G1070" s="443" t="s">
        <v>3709</v>
      </c>
      <c r="H1070" s="461">
        <v>2.0825</v>
      </c>
      <c r="I1070" s="97" t="s">
        <v>3157</v>
      </c>
      <c r="J1070" s="97" t="s">
        <v>3195</v>
      </c>
      <c r="K1070" s="442"/>
      <c r="L1070" s="473">
        <v>141.65164999999999</v>
      </c>
      <c r="M1070" s="459" t="s">
        <v>4304</v>
      </c>
    </row>
    <row r="1071" spans="1:13" ht="51" x14ac:dyDescent="0.2">
      <c r="A1071" s="464">
        <v>1062</v>
      </c>
      <c r="B1071" s="441" t="s">
        <v>3154</v>
      </c>
      <c r="C1071" s="429" t="s">
        <v>3155</v>
      </c>
      <c r="D1071" s="97" t="s">
        <v>3650</v>
      </c>
      <c r="E1071" s="97">
        <v>204873388</v>
      </c>
      <c r="F1071" s="97" t="s">
        <v>3157</v>
      </c>
      <c r="G1071" s="443" t="s">
        <v>3709</v>
      </c>
      <c r="H1071" s="461">
        <v>2.0825</v>
      </c>
      <c r="I1071" s="97" t="s">
        <v>3157</v>
      </c>
      <c r="J1071" s="97" t="s">
        <v>3195</v>
      </c>
      <c r="K1071" s="442"/>
      <c r="L1071" s="473">
        <v>141.65164999999999</v>
      </c>
      <c r="M1071" s="459" t="s">
        <v>4305</v>
      </c>
    </row>
    <row r="1072" spans="1:13" ht="63.75" x14ac:dyDescent="0.2">
      <c r="A1072" s="464">
        <v>1063</v>
      </c>
      <c r="B1072" s="441" t="s">
        <v>3154</v>
      </c>
      <c r="C1072" s="429" t="s">
        <v>3155</v>
      </c>
      <c r="D1072" s="97" t="s">
        <v>3650</v>
      </c>
      <c r="E1072" s="97">
        <v>204873388</v>
      </c>
      <c r="F1072" s="97" t="s">
        <v>3157</v>
      </c>
      <c r="G1072" s="443" t="s">
        <v>3709</v>
      </c>
      <c r="H1072" s="461">
        <v>2.0825</v>
      </c>
      <c r="I1072" s="97" t="s">
        <v>3157</v>
      </c>
      <c r="J1072" s="97" t="s">
        <v>3195</v>
      </c>
      <c r="K1072" s="442"/>
      <c r="L1072" s="473">
        <v>141.65164999999999</v>
      </c>
      <c r="M1072" s="459" t="s">
        <v>4306</v>
      </c>
    </row>
    <row r="1073" spans="1:13" ht="127.5" x14ac:dyDescent="0.2">
      <c r="A1073" s="464">
        <v>1064</v>
      </c>
      <c r="B1073" s="441" t="s">
        <v>3154</v>
      </c>
      <c r="C1073" s="429" t="s">
        <v>3155</v>
      </c>
      <c r="D1073" s="97" t="s">
        <v>3650</v>
      </c>
      <c r="E1073" s="97">
        <v>204873388</v>
      </c>
      <c r="F1073" s="97" t="s">
        <v>3157</v>
      </c>
      <c r="G1073" s="443" t="s">
        <v>3709</v>
      </c>
      <c r="H1073" s="461">
        <v>6.9672999999999998</v>
      </c>
      <c r="I1073" s="97" t="s">
        <v>3157</v>
      </c>
      <c r="J1073" s="97" t="s">
        <v>3195</v>
      </c>
      <c r="K1073" s="442"/>
      <c r="L1073" s="473">
        <v>189.162195</v>
      </c>
      <c r="M1073" s="459" t="s">
        <v>4307</v>
      </c>
    </row>
    <row r="1074" spans="1:13" ht="127.5" x14ac:dyDescent="0.2">
      <c r="A1074" s="464">
        <v>1065</v>
      </c>
      <c r="B1074" s="441" t="s">
        <v>3154</v>
      </c>
      <c r="C1074" s="429" t="s">
        <v>3155</v>
      </c>
      <c r="D1074" s="97" t="s">
        <v>3650</v>
      </c>
      <c r="E1074" s="97">
        <v>204873388</v>
      </c>
      <c r="F1074" s="97" t="s">
        <v>3157</v>
      </c>
      <c r="G1074" s="443" t="s">
        <v>3709</v>
      </c>
      <c r="H1074" s="461">
        <v>2.0825</v>
      </c>
      <c r="I1074" s="97" t="s">
        <v>3157</v>
      </c>
      <c r="J1074" s="97" t="s">
        <v>3195</v>
      </c>
      <c r="K1074" s="442"/>
      <c r="L1074" s="473">
        <v>141.65164999999999</v>
      </c>
      <c r="M1074" s="459" t="s">
        <v>4308</v>
      </c>
    </row>
    <row r="1075" spans="1:13" ht="178.5" x14ac:dyDescent="0.2">
      <c r="A1075" s="464">
        <v>1066</v>
      </c>
      <c r="B1075" s="441" t="s">
        <v>3154</v>
      </c>
      <c r="C1075" s="429" t="s">
        <v>3155</v>
      </c>
      <c r="D1075" s="97" t="s">
        <v>3650</v>
      </c>
      <c r="E1075" s="97">
        <v>204873388</v>
      </c>
      <c r="F1075" s="97" t="s">
        <v>3157</v>
      </c>
      <c r="G1075" s="443" t="s">
        <v>3709</v>
      </c>
      <c r="H1075" s="461">
        <v>6.9672999999999998</v>
      </c>
      <c r="I1075" s="97" t="s">
        <v>3157</v>
      </c>
      <c r="J1075" s="97" t="s">
        <v>3195</v>
      </c>
      <c r="K1075" s="442"/>
      <c r="L1075" s="473">
        <v>189.162195</v>
      </c>
      <c r="M1075" s="459" t="s">
        <v>4309</v>
      </c>
    </row>
    <row r="1076" spans="1:13" ht="51" x14ac:dyDescent="0.2">
      <c r="A1076" s="464">
        <v>1067</v>
      </c>
      <c r="B1076" s="441" t="s">
        <v>3154</v>
      </c>
      <c r="C1076" s="429" t="s">
        <v>3155</v>
      </c>
      <c r="D1076" s="97" t="s">
        <v>3650</v>
      </c>
      <c r="E1076" s="97">
        <v>204873388</v>
      </c>
      <c r="F1076" s="97" t="s">
        <v>3157</v>
      </c>
      <c r="G1076" s="443" t="s">
        <v>3709</v>
      </c>
      <c r="H1076" s="461">
        <v>6.9672999999999998</v>
      </c>
      <c r="I1076" s="97" t="s">
        <v>3157</v>
      </c>
      <c r="J1076" s="97" t="s">
        <v>3195</v>
      </c>
      <c r="K1076" s="442"/>
      <c r="L1076" s="473">
        <v>189.162195</v>
      </c>
      <c r="M1076" s="459" t="s">
        <v>4310</v>
      </c>
    </row>
    <row r="1077" spans="1:13" ht="51" x14ac:dyDescent="0.2">
      <c r="A1077" s="464">
        <v>1068</v>
      </c>
      <c r="B1077" s="441" t="s">
        <v>3154</v>
      </c>
      <c r="C1077" s="429" t="s">
        <v>3155</v>
      </c>
      <c r="D1077" s="97" t="s">
        <v>3650</v>
      </c>
      <c r="E1077" s="97">
        <v>204873388</v>
      </c>
      <c r="F1077" s="97" t="s">
        <v>3157</v>
      </c>
      <c r="G1077" s="443" t="s">
        <v>3709</v>
      </c>
      <c r="H1077" s="461">
        <v>6.9672999999999998</v>
      </c>
      <c r="I1077" s="97" t="s">
        <v>3157</v>
      </c>
      <c r="J1077" s="97" t="s">
        <v>3195</v>
      </c>
      <c r="K1077" s="442"/>
      <c r="L1077" s="473">
        <v>189.162195</v>
      </c>
      <c r="M1077" s="459" t="s">
        <v>4311</v>
      </c>
    </row>
    <row r="1078" spans="1:13" ht="45" x14ac:dyDescent="0.2">
      <c r="A1078" s="464">
        <v>1069</v>
      </c>
      <c r="B1078" s="441" t="s">
        <v>3154</v>
      </c>
      <c r="C1078" s="429" t="s">
        <v>3155</v>
      </c>
      <c r="D1078" s="97" t="s">
        <v>3650</v>
      </c>
      <c r="E1078" s="97">
        <v>204873388</v>
      </c>
      <c r="F1078" s="97" t="s">
        <v>3157</v>
      </c>
      <c r="G1078" s="443" t="s">
        <v>3709</v>
      </c>
      <c r="H1078" s="461">
        <v>6.9672999999999998</v>
      </c>
      <c r="I1078" s="97" t="s">
        <v>3157</v>
      </c>
      <c r="J1078" s="97" t="s">
        <v>3195</v>
      </c>
      <c r="K1078" s="442"/>
      <c r="L1078" s="473">
        <v>189.162195</v>
      </c>
      <c r="M1078" s="459" t="s">
        <v>4312</v>
      </c>
    </row>
    <row r="1079" spans="1:13" ht="51" x14ac:dyDescent="0.2">
      <c r="A1079" s="464">
        <v>1070</v>
      </c>
      <c r="B1079" s="441" t="s">
        <v>3154</v>
      </c>
      <c r="C1079" s="429" t="s">
        <v>3155</v>
      </c>
      <c r="D1079" s="97" t="s">
        <v>3650</v>
      </c>
      <c r="E1079" s="97">
        <v>204873388</v>
      </c>
      <c r="F1079" s="97" t="s">
        <v>3157</v>
      </c>
      <c r="G1079" s="443" t="s">
        <v>3709</v>
      </c>
      <c r="H1079" s="461">
        <v>6.9672999999999998</v>
      </c>
      <c r="I1079" s="97" t="s">
        <v>3157</v>
      </c>
      <c r="J1079" s="97" t="s">
        <v>3195</v>
      </c>
      <c r="K1079" s="442"/>
      <c r="L1079" s="473">
        <v>189.162195</v>
      </c>
      <c r="M1079" s="459" t="s">
        <v>4313</v>
      </c>
    </row>
    <row r="1080" spans="1:13" ht="153" x14ac:dyDescent="0.2">
      <c r="A1080" s="464">
        <v>1071</v>
      </c>
      <c r="B1080" s="441" t="s">
        <v>3154</v>
      </c>
      <c r="C1080" s="429" t="s">
        <v>3155</v>
      </c>
      <c r="D1080" s="97" t="s">
        <v>3650</v>
      </c>
      <c r="E1080" s="97">
        <v>204873388</v>
      </c>
      <c r="F1080" s="97" t="s">
        <v>3157</v>
      </c>
      <c r="G1080" s="443" t="s">
        <v>3709</v>
      </c>
      <c r="H1080" s="461">
        <v>6.9672999999999998</v>
      </c>
      <c r="I1080" s="97" t="s">
        <v>3157</v>
      </c>
      <c r="J1080" s="97" t="s">
        <v>3195</v>
      </c>
      <c r="K1080" s="442"/>
      <c r="L1080" s="473">
        <v>189.162195</v>
      </c>
      <c r="M1080" s="459" t="s">
        <v>4314</v>
      </c>
    </row>
    <row r="1081" spans="1:13" ht="51" x14ac:dyDescent="0.2">
      <c r="A1081" s="464">
        <v>1072</v>
      </c>
      <c r="B1081" s="441" t="s">
        <v>3154</v>
      </c>
      <c r="C1081" s="429" t="s">
        <v>3155</v>
      </c>
      <c r="D1081" s="97" t="s">
        <v>3650</v>
      </c>
      <c r="E1081" s="97">
        <v>204873388</v>
      </c>
      <c r="F1081" s="97" t="s">
        <v>3157</v>
      </c>
      <c r="G1081" s="443" t="s">
        <v>3709</v>
      </c>
      <c r="H1081" s="461">
        <v>6.9672999999999998</v>
      </c>
      <c r="I1081" s="97" t="s">
        <v>3157</v>
      </c>
      <c r="J1081" s="97" t="s">
        <v>3195</v>
      </c>
      <c r="K1081" s="442"/>
      <c r="L1081" s="473">
        <v>189.162195</v>
      </c>
      <c r="M1081" s="459" t="s">
        <v>4315</v>
      </c>
    </row>
    <row r="1082" spans="1:13" ht="51" x14ac:dyDescent="0.2">
      <c r="A1082" s="464">
        <v>1073</v>
      </c>
      <c r="B1082" s="441" t="s">
        <v>3154</v>
      </c>
      <c r="C1082" s="429" t="s">
        <v>3155</v>
      </c>
      <c r="D1082" s="97" t="s">
        <v>3650</v>
      </c>
      <c r="E1082" s="97">
        <v>204873388</v>
      </c>
      <c r="F1082" s="97" t="s">
        <v>3157</v>
      </c>
      <c r="G1082" s="443" t="s">
        <v>3709</v>
      </c>
      <c r="H1082" s="461">
        <v>2.0825</v>
      </c>
      <c r="I1082" s="97" t="s">
        <v>3157</v>
      </c>
      <c r="J1082" s="97" t="s">
        <v>3195</v>
      </c>
      <c r="K1082" s="442"/>
      <c r="L1082" s="473">
        <v>141.65164999999999</v>
      </c>
      <c r="M1082" s="459" t="s">
        <v>4316</v>
      </c>
    </row>
    <row r="1083" spans="1:13" ht="63.75" x14ac:dyDescent="0.2">
      <c r="A1083" s="464">
        <v>1074</v>
      </c>
      <c r="B1083" s="441" t="s">
        <v>3154</v>
      </c>
      <c r="C1083" s="429" t="s">
        <v>3155</v>
      </c>
      <c r="D1083" s="97" t="s">
        <v>3650</v>
      </c>
      <c r="E1083" s="97">
        <v>204873388</v>
      </c>
      <c r="F1083" s="97" t="s">
        <v>3157</v>
      </c>
      <c r="G1083" s="443" t="s">
        <v>3709</v>
      </c>
      <c r="H1083" s="461">
        <v>2.0825</v>
      </c>
      <c r="I1083" s="97" t="s">
        <v>3157</v>
      </c>
      <c r="J1083" s="97" t="s">
        <v>3195</v>
      </c>
      <c r="K1083" s="442"/>
      <c r="L1083" s="473">
        <v>141.65164999999999</v>
      </c>
      <c r="M1083" s="459" t="s">
        <v>4317</v>
      </c>
    </row>
    <row r="1084" spans="1:13" ht="63.75" x14ac:dyDescent="0.2">
      <c r="A1084" s="464">
        <v>1075</v>
      </c>
      <c r="B1084" s="441" t="s">
        <v>3154</v>
      </c>
      <c r="C1084" s="429" t="s">
        <v>3155</v>
      </c>
      <c r="D1084" s="97" t="s">
        <v>3650</v>
      </c>
      <c r="E1084" s="97">
        <v>204873388</v>
      </c>
      <c r="F1084" s="97" t="s">
        <v>3157</v>
      </c>
      <c r="G1084" s="443" t="s">
        <v>3709</v>
      </c>
      <c r="H1084" s="461">
        <v>6.9672999999999998</v>
      </c>
      <c r="I1084" s="97" t="s">
        <v>3157</v>
      </c>
      <c r="J1084" s="97" t="s">
        <v>3195</v>
      </c>
      <c r="K1084" s="442"/>
      <c r="L1084" s="473">
        <v>189.162195</v>
      </c>
      <c r="M1084" s="459" t="s">
        <v>4318</v>
      </c>
    </row>
    <row r="1085" spans="1:13" ht="51" x14ac:dyDescent="0.2">
      <c r="A1085" s="464">
        <v>1076</v>
      </c>
      <c r="B1085" s="441" t="s">
        <v>3154</v>
      </c>
      <c r="C1085" s="429" t="s">
        <v>3155</v>
      </c>
      <c r="D1085" s="97" t="s">
        <v>3650</v>
      </c>
      <c r="E1085" s="97">
        <v>204873388</v>
      </c>
      <c r="F1085" s="97" t="s">
        <v>3157</v>
      </c>
      <c r="G1085" s="443" t="s">
        <v>3709</v>
      </c>
      <c r="H1085" s="461">
        <v>6.9672999999999998</v>
      </c>
      <c r="I1085" s="97" t="s">
        <v>3157</v>
      </c>
      <c r="J1085" s="97" t="s">
        <v>3195</v>
      </c>
      <c r="K1085" s="442"/>
      <c r="L1085" s="473">
        <v>189.162195</v>
      </c>
      <c r="M1085" s="459" t="s">
        <v>4319</v>
      </c>
    </row>
    <row r="1086" spans="1:13" ht="45" x14ac:dyDescent="0.2">
      <c r="A1086" s="464">
        <v>1077</v>
      </c>
      <c r="B1086" s="441" t="s">
        <v>3154</v>
      </c>
      <c r="C1086" s="429" t="s">
        <v>3155</v>
      </c>
      <c r="D1086" s="97" t="s">
        <v>3650</v>
      </c>
      <c r="E1086" s="97">
        <v>204873388</v>
      </c>
      <c r="F1086" s="97" t="s">
        <v>3157</v>
      </c>
      <c r="G1086" s="443" t="s">
        <v>3709</v>
      </c>
      <c r="H1086" s="461">
        <v>6.9672999999999998</v>
      </c>
      <c r="I1086" s="97" t="s">
        <v>3157</v>
      </c>
      <c r="J1086" s="97" t="s">
        <v>3195</v>
      </c>
      <c r="K1086" s="442"/>
      <c r="L1086" s="473">
        <v>189.162195</v>
      </c>
      <c r="M1086" s="459" t="s">
        <v>4320</v>
      </c>
    </row>
    <row r="1087" spans="1:13" ht="153" x14ac:dyDescent="0.2">
      <c r="A1087" s="464">
        <v>1078</v>
      </c>
      <c r="B1087" s="441" t="s">
        <v>3154</v>
      </c>
      <c r="C1087" s="429" t="s">
        <v>3155</v>
      </c>
      <c r="D1087" s="97" t="s">
        <v>3650</v>
      </c>
      <c r="E1087" s="97">
        <v>204873388</v>
      </c>
      <c r="F1087" s="97" t="s">
        <v>3157</v>
      </c>
      <c r="G1087" s="443" t="s">
        <v>3709</v>
      </c>
      <c r="H1087" s="461">
        <v>6.9672999999999998</v>
      </c>
      <c r="I1087" s="97" t="s">
        <v>3157</v>
      </c>
      <c r="J1087" s="97" t="s">
        <v>3195</v>
      </c>
      <c r="K1087" s="442"/>
      <c r="L1087" s="473">
        <v>189.162195</v>
      </c>
      <c r="M1087" s="459" t="s">
        <v>4321</v>
      </c>
    </row>
    <row r="1088" spans="1:13" ht="63.75" x14ac:dyDescent="0.2">
      <c r="A1088" s="464">
        <v>1079</v>
      </c>
      <c r="B1088" s="441" t="s">
        <v>3154</v>
      </c>
      <c r="C1088" s="429" t="s">
        <v>3155</v>
      </c>
      <c r="D1088" s="97" t="s">
        <v>3650</v>
      </c>
      <c r="E1088" s="97">
        <v>204873388</v>
      </c>
      <c r="F1088" s="97" t="s">
        <v>3157</v>
      </c>
      <c r="G1088" s="443" t="s">
        <v>3709</v>
      </c>
      <c r="H1088" s="461">
        <v>2.0825</v>
      </c>
      <c r="I1088" s="97" t="s">
        <v>3157</v>
      </c>
      <c r="J1088" s="97" t="s">
        <v>3195</v>
      </c>
      <c r="K1088" s="442"/>
      <c r="L1088" s="473">
        <v>202.35652499999998</v>
      </c>
      <c r="M1088" s="459" t="s">
        <v>4322</v>
      </c>
    </row>
    <row r="1089" spans="1:13" ht="102" x14ac:dyDescent="0.2">
      <c r="A1089" s="464">
        <v>1080</v>
      </c>
      <c r="B1089" s="441" t="s">
        <v>3154</v>
      </c>
      <c r="C1089" s="429" t="s">
        <v>3155</v>
      </c>
      <c r="D1089" s="97" t="s">
        <v>3650</v>
      </c>
      <c r="E1089" s="97">
        <v>204873388</v>
      </c>
      <c r="F1089" s="97" t="s">
        <v>3157</v>
      </c>
      <c r="G1089" s="443" t="s">
        <v>3709</v>
      </c>
      <c r="H1089" s="461">
        <v>2.0825</v>
      </c>
      <c r="I1089" s="97" t="s">
        <v>3157</v>
      </c>
      <c r="J1089" s="97" t="s">
        <v>3195</v>
      </c>
      <c r="K1089" s="442"/>
      <c r="L1089" s="473">
        <v>202.35652499999998</v>
      </c>
      <c r="M1089" s="459" t="s">
        <v>4323</v>
      </c>
    </row>
    <row r="1090" spans="1:13" ht="51" x14ac:dyDescent="0.2">
      <c r="A1090" s="464">
        <v>1081</v>
      </c>
      <c r="B1090" s="441" t="s">
        <v>3154</v>
      </c>
      <c r="C1090" s="429" t="s">
        <v>3155</v>
      </c>
      <c r="D1090" s="97" t="s">
        <v>3650</v>
      </c>
      <c r="E1090" s="97">
        <v>204873388</v>
      </c>
      <c r="F1090" s="97" t="s">
        <v>3157</v>
      </c>
      <c r="G1090" s="443" t="s">
        <v>3709</v>
      </c>
      <c r="H1090" s="461">
        <v>2.0825</v>
      </c>
      <c r="I1090" s="97" t="s">
        <v>3157</v>
      </c>
      <c r="J1090" s="97" t="s">
        <v>3195</v>
      </c>
      <c r="K1090" s="442"/>
      <c r="L1090" s="473">
        <v>202.35652499999998</v>
      </c>
      <c r="M1090" s="459" t="s">
        <v>4324</v>
      </c>
    </row>
    <row r="1091" spans="1:13" ht="89.25" x14ac:dyDescent="0.2">
      <c r="A1091" s="464">
        <v>1082</v>
      </c>
      <c r="B1091" s="441" t="s">
        <v>3154</v>
      </c>
      <c r="C1091" s="429" t="s">
        <v>3155</v>
      </c>
      <c r="D1091" s="97" t="s">
        <v>3650</v>
      </c>
      <c r="E1091" s="97">
        <v>204873388</v>
      </c>
      <c r="F1091" s="97" t="s">
        <v>3157</v>
      </c>
      <c r="G1091" s="443" t="s">
        <v>3709</v>
      </c>
      <c r="H1091" s="461">
        <v>2.0825</v>
      </c>
      <c r="I1091" s="97" t="s">
        <v>3157</v>
      </c>
      <c r="J1091" s="97" t="s">
        <v>3195</v>
      </c>
      <c r="K1091" s="442"/>
      <c r="L1091" s="473">
        <v>202.35652499999998</v>
      </c>
      <c r="M1091" s="459" t="s">
        <v>4325</v>
      </c>
    </row>
    <row r="1092" spans="1:13" ht="63.75" x14ac:dyDescent="0.2">
      <c r="A1092" s="464">
        <v>1083</v>
      </c>
      <c r="B1092" s="441" t="s">
        <v>3154</v>
      </c>
      <c r="C1092" s="429" t="s">
        <v>3155</v>
      </c>
      <c r="D1092" s="97" t="s">
        <v>3650</v>
      </c>
      <c r="E1092" s="97">
        <v>204873388</v>
      </c>
      <c r="F1092" s="97" t="s">
        <v>3157</v>
      </c>
      <c r="G1092" s="443" t="s">
        <v>3709</v>
      </c>
      <c r="H1092" s="461">
        <v>2.0825</v>
      </c>
      <c r="I1092" s="97" t="s">
        <v>3157</v>
      </c>
      <c r="J1092" s="97" t="s">
        <v>3195</v>
      </c>
      <c r="K1092" s="442"/>
      <c r="L1092" s="473">
        <v>202.35652499999998</v>
      </c>
      <c r="M1092" s="459" t="s">
        <v>4326</v>
      </c>
    </row>
    <row r="1093" spans="1:13" ht="63.75" x14ac:dyDescent="0.2">
      <c r="A1093" s="464">
        <v>1084</v>
      </c>
      <c r="B1093" s="441" t="s">
        <v>3154</v>
      </c>
      <c r="C1093" s="429" t="s">
        <v>3155</v>
      </c>
      <c r="D1093" s="97" t="s">
        <v>3650</v>
      </c>
      <c r="E1093" s="97">
        <v>204873388</v>
      </c>
      <c r="F1093" s="97" t="s">
        <v>3157</v>
      </c>
      <c r="G1093" s="443" t="s">
        <v>3709</v>
      </c>
      <c r="H1093" s="461">
        <v>2.0825</v>
      </c>
      <c r="I1093" s="97" t="s">
        <v>3157</v>
      </c>
      <c r="J1093" s="97" t="s">
        <v>3195</v>
      </c>
      <c r="K1093" s="442"/>
      <c r="L1093" s="473">
        <v>202.35652499999998</v>
      </c>
      <c r="M1093" s="459" t="s">
        <v>4327</v>
      </c>
    </row>
    <row r="1094" spans="1:13" ht="63.75" x14ac:dyDescent="0.2">
      <c r="A1094" s="464">
        <v>1085</v>
      </c>
      <c r="B1094" s="441" t="s">
        <v>3154</v>
      </c>
      <c r="C1094" s="429" t="s">
        <v>3155</v>
      </c>
      <c r="D1094" s="97" t="s">
        <v>3650</v>
      </c>
      <c r="E1094" s="97">
        <v>204873388</v>
      </c>
      <c r="F1094" s="97" t="s">
        <v>3157</v>
      </c>
      <c r="G1094" s="443" t="s">
        <v>3709</v>
      </c>
      <c r="H1094" s="461">
        <v>2.0825</v>
      </c>
      <c r="I1094" s="97" t="s">
        <v>3157</v>
      </c>
      <c r="J1094" s="97" t="s">
        <v>3195</v>
      </c>
      <c r="K1094" s="442"/>
      <c r="L1094" s="473">
        <v>202.35652499999998</v>
      </c>
      <c r="M1094" s="459" t="s">
        <v>4328</v>
      </c>
    </row>
    <row r="1095" spans="1:13" ht="76.5" x14ac:dyDescent="0.2">
      <c r="A1095" s="464">
        <v>1086</v>
      </c>
      <c r="B1095" s="441" t="s">
        <v>3154</v>
      </c>
      <c r="C1095" s="429" t="s">
        <v>3155</v>
      </c>
      <c r="D1095" s="97" t="s">
        <v>3650</v>
      </c>
      <c r="E1095" s="97">
        <v>204873388</v>
      </c>
      <c r="F1095" s="97" t="s">
        <v>3157</v>
      </c>
      <c r="G1095" s="443" t="s">
        <v>3709</v>
      </c>
      <c r="H1095" s="461">
        <v>2.0825</v>
      </c>
      <c r="I1095" s="97" t="s">
        <v>3157</v>
      </c>
      <c r="J1095" s="97" t="s">
        <v>3195</v>
      </c>
      <c r="K1095" s="442"/>
      <c r="L1095" s="473">
        <v>202.35652499999998</v>
      </c>
      <c r="M1095" s="459" t="s">
        <v>4329</v>
      </c>
    </row>
    <row r="1096" spans="1:13" ht="45" x14ac:dyDescent="0.2">
      <c r="A1096" s="464">
        <v>1087</v>
      </c>
      <c r="B1096" s="441" t="s">
        <v>3154</v>
      </c>
      <c r="C1096" s="429" t="s">
        <v>3155</v>
      </c>
      <c r="D1096" s="97" t="s">
        <v>3650</v>
      </c>
      <c r="E1096" s="97">
        <v>204873388</v>
      </c>
      <c r="F1096" s="97" t="s">
        <v>3157</v>
      </c>
      <c r="G1096" s="443" t="s">
        <v>3709</v>
      </c>
      <c r="H1096" s="461">
        <v>2.0825</v>
      </c>
      <c r="I1096" s="97" t="s">
        <v>3157</v>
      </c>
      <c r="J1096" s="97" t="s">
        <v>3195</v>
      </c>
      <c r="K1096" s="442"/>
      <c r="L1096" s="473">
        <v>202.35652499999998</v>
      </c>
      <c r="M1096" s="459" t="s">
        <v>4330</v>
      </c>
    </row>
    <row r="1097" spans="1:13" ht="76.5" x14ac:dyDescent="0.2">
      <c r="A1097" s="464">
        <v>1088</v>
      </c>
      <c r="B1097" s="441" t="s">
        <v>3154</v>
      </c>
      <c r="C1097" s="429" t="s">
        <v>3155</v>
      </c>
      <c r="D1097" s="97" t="s">
        <v>3650</v>
      </c>
      <c r="E1097" s="97">
        <v>204873388</v>
      </c>
      <c r="F1097" s="97" t="s">
        <v>3157</v>
      </c>
      <c r="G1097" s="443" t="s">
        <v>3709</v>
      </c>
      <c r="H1097" s="461">
        <v>2.0825</v>
      </c>
      <c r="I1097" s="97" t="s">
        <v>3157</v>
      </c>
      <c r="J1097" s="97" t="s">
        <v>3195</v>
      </c>
      <c r="K1097" s="442"/>
      <c r="L1097" s="473">
        <v>202.35652499999998</v>
      </c>
      <c r="M1097" s="459" t="s">
        <v>4331</v>
      </c>
    </row>
    <row r="1098" spans="1:13" ht="51" x14ac:dyDescent="0.2">
      <c r="A1098" s="464">
        <v>1089</v>
      </c>
      <c r="B1098" s="441" t="s">
        <v>3154</v>
      </c>
      <c r="C1098" s="429" t="s">
        <v>3155</v>
      </c>
      <c r="D1098" s="97" t="s">
        <v>3650</v>
      </c>
      <c r="E1098" s="97">
        <v>204873388</v>
      </c>
      <c r="F1098" s="97" t="s">
        <v>3157</v>
      </c>
      <c r="G1098" s="443" t="s">
        <v>3709</v>
      </c>
      <c r="H1098" s="461">
        <v>2.0825</v>
      </c>
      <c r="I1098" s="97" t="s">
        <v>3157</v>
      </c>
      <c r="J1098" s="97" t="s">
        <v>3195</v>
      </c>
      <c r="K1098" s="442"/>
      <c r="L1098" s="473">
        <v>202.35652499999998</v>
      </c>
      <c r="M1098" s="459" t="s">
        <v>4332</v>
      </c>
    </row>
    <row r="1099" spans="1:13" ht="63.75" x14ac:dyDescent="0.2">
      <c r="A1099" s="464">
        <v>1090</v>
      </c>
      <c r="B1099" s="441" t="s">
        <v>3154</v>
      </c>
      <c r="C1099" s="429" t="s">
        <v>3155</v>
      </c>
      <c r="D1099" s="97" t="s">
        <v>3650</v>
      </c>
      <c r="E1099" s="97">
        <v>204873388</v>
      </c>
      <c r="F1099" s="97" t="s">
        <v>3157</v>
      </c>
      <c r="G1099" s="443" t="s">
        <v>3709</v>
      </c>
      <c r="H1099" s="461">
        <v>2.0825</v>
      </c>
      <c r="I1099" s="97" t="s">
        <v>3157</v>
      </c>
      <c r="J1099" s="97" t="s">
        <v>3195</v>
      </c>
      <c r="K1099" s="442"/>
      <c r="L1099" s="473">
        <v>202.35652499999998</v>
      </c>
      <c r="M1099" s="459" t="s">
        <v>4333</v>
      </c>
    </row>
    <row r="1100" spans="1:13" ht="63.75" x14ac:dyDescent="0.2">
      <c r="A1100" s="464">
        <v>1091</v>
      </c>
      <c r="B1100" s="441" t="s">
        <v>3154</v>
      </c>
      <c r="C1100" s="429" t="s">
        <v>3155</v>
      </c>
      <c r="D1100" s="97" t="s">
        <v>3650</v>
      </c>
      <c r="E1100" s="97">
        <v>204873388</v>
      </c>
      <c r="F1100" s="97" t="s">
        <v>3157</v>
      </c>
      <c r="G1100" s="443" t="s">
        <v>3709</v>
      </c>
      <c r="H1100" s="461">
        <v>2.0825</v>
      </c>
      <c r="I1100" s="97" t="s">
        <v>3157</v>
      </c>
      <c r="J1100" s="97" t="s">
        <v>3195</v>
      </c>
      <c r="K1100" s="442"/>
      <c r="L1100" s="473">
        <v>202.35652499999998</v>
      </c>
      <c r="M1100" s="459" t="s">
        <v>4334</v>
      </c>
    </row>
    <row r="1101" spans="1:13" ht="102" x14ac:dyDescent="0.2">
      <c r="A1101" s="464">
        <v>1092</v>
      </c>
      <c r="B1101" s="441" t="s">
        <v>3154</v>
      </c>
      <c r="C1101" s="429" t="s">
        <v>3155</v>
      </c>
      <c r="D1101" s="97" t="s">
        <v>3650</v>
      </c>
      <c r="E1101" s="97">
        <v>204873388</v>
      </c>
      <c r="F1101" s="97" t="s">
        <v>3157</v>
      </c>
      <c r="G1101" s="443" t="s">
        <v>3709</v>
      </c>
      <c r="H1101" s="461">
        <v>2.0825</v>
      </c>
      <c r="I1101" s="97" t="s">
        <v>3157</v>
      </c>
      <c r="J1101" s="97" t="s">
        <v>3195</v>
      </c>
      <c r="K1101" s="442"/>
      <c r="L1101" s="473">
        <v>202.35652499999998</v>
      </c>
      <c r="M1101" s="459" t="s">
        <v>4335</v>
      </c>
    </row>
    <row r="1102" spans="1:13" ht="89.25" x14ac:dyDescent="0.2">
      <c r="A1102" s="464">
        <v>1093</v>
      </c>
      <c r="B1102" s="441" t="s">
        <v>3154</v>
      </c>
      <c r="C1102" s="429" t="s">
        <v>3155</v>
      </c>
      <c r="D1102" s="97" t="s">
        <v>3650</v>
      </c>
      <c r="E1102" s="97">
        <v>204873388</v>
      </c>
      <c r="F1102" s="97" t="s">
        <v>3157</v>
      </c>
      <c r="G1102" s="443" t="s">
        <v>3709</v>
      </c>
      <c r="H1102" s="461">
        <v>2.0825</v>
      </c>
      <c r="I1102" s="97" t="s">
        <v>3157</v>
      </c>
      <c r="J1102" s="97" t="s">
        <v>3195</v>
      </c>
      <c r="K1102" s="442"/>
      <c r="L1102" s="473">
        <v>202.35652499999998</v>
      </c>
      <c r="M1102" s="459" t="s">
        <v>4336</v>
      </c>
    </row>
    <row r="1103" spans="1:13" ht="51" x14ac:dyDescent="0.2">
      <c r="A1103" s="464">
        <v>1094</v>
      </c>
      <c r="B1103" s="441" t="s">
        <v>3154</v>
      </c>
      <c r="C1103" s="429" t="s">
        <v>3155</v>
      </c>
      <c r="D1103" s="97" t="s">
        <v>3650</v>
      </c>
      <c r="E1103" s="97">
        <v>204873388</v>
      </c>
      <c r="F1103" s="97" t="s">
        <v>3157</v>
      </c>
      <c r="G1103" s="443" t="s">
        <v>3709</v>
      </c>
      <c r="H1103" s="461">
        <v>2.0825</v>
      </c>
      <c r="I1103" s="97" t="s">
        <v>3157</v>
      </c>
      <c r="J1103" s="97" t="s">
        <v>3195</v>
      </c>
      <c r="K1103" s="442"/>
      <c r="L1103" s="473">
        <v>202.35652499999998</v>
      </c>
      <c r="M1103" s="459" t="s">
        <v>4337</v>
      </c>
    </row>
    <row r="1104" spans="1:13" ht="76.5" x14ac:dyDescent="0.2">
      <c r="A1104" s="464">
        <v>1095</v>
      </c>
      <c r="B1104" s="441" t="s">
        <v>3154</v>
      </c>
      <c r="C1104" s="429" t="s">
        <v>3155</v>
      </c>
      <c r="D1104" s="97" t="s">
        <v>3650</v>
      </c>
      <c r="E1104" s="97">
        <v>204873388</v>
      </c>
      <c r="F1104" s="97" t="s">
        <v>3157</v>
      </c>
      <c r="G1104" s="443" t="s">
        <v>3709</v>
      </c>
      <c r="H1104" s="461">
        <v>2.0825</v>
      </c>
      <c r="I1104" s="97" t="s">
        <v>3157</v>
      </c>
      <c r="J1104" s="97" t="s">
        <v>3195</v>
      </c>
      <c r="K1104" s="442"/>
      <c r="L1104" s="473">
        <v>202.35652499999998</v>
      </c>
      <c r="M1104" s="459" t="s">
        <v>4338</v>
      </c>
    </row>
    <row r="1105" spans="1:13" ht="45" x14ac:dyDescent="0.2">
      <c r="A1105" s="464">
        <v>1096</v>
      </c>
      <c r="B1105" s="441" t="s">
        <v>3154</v>
      </c>
      <c r="C1105" s="429" t="s">
        <v>3155</v>
      </c>
      <c r="D1105" s="97" t="s">
        <v>3650</v>
      </c>
      <c r="E1105" s="97">
        <v>204873388</v>
      </c>
      <c r="F1105" s="97" t="s">
        <v>3157</v>
      </c>
      <c r="G1105" s="443" t="s">
        <v>3709</v>
      </c>
      <c r="H1105" s="461">
        <v>11.852099999999998</v>
      </c>
      <c r="I1105" s="97" t="s">
        <v>3157</v>
      </c>
      <c r="J1105" s="97" t="s">
        <v>3195</v>
      </c>
      <c r="K1105" s="442"/>
      <c r="L1105" s="473">
        <v>539.74463399999991</v>
      </c>
      <c r="M1105" s="459" t="s">
        <v>4339</v>
      </c>
    </row>
    <row r="1106" spans="1:13" ht="45" x14ac:dyDescent="0.2">
      <c r="A1106" s="464">
        <v>1097</v>
      </c>
      <c r="B1106" s="441" t="s">
        <v>3154</v>
      </c>
      <c r="C1106" s="429" t="s">
        <v>3155</v>
      </c>
      <c r="D1106" s="97" t="s">
        <v>3650</v>
      </c>
      <c r="E1106" s="97">
        <v>204873388</v>
      </c>
      <c r="F1106" s="97" t="s">
        <v>3157</v>
      </c>
      <c r="G1106" s="443" t="s">
        <v>3709</v>
      </c>
      <c r="H1106" s="461">
        <v>11.852099999999998</v>
      </c>
      <c r="I1106" s="97" t="s">
        <v>3157</v>
      </c>
      <c r="J1106" s="97" t="s">
        <v>3195</v>
      </c>
      <c r="K1106" s="442"/>
      <c r="L1106" s="473">
        <v>539.74463399999991</v>
      </c>
      <c r="M1106" s="459" t="s">
        <v>4340</v>
      </c>
    </row>
    <row r="1107" spans="1:13" ht="45" x14ac:dyDescent="0.2">
      <c r="A1107" s="464">
        <v>1098</v>
      </c>
      <c r="B1107" s="441" t="s">
        <v>3154</v>
      </c>
      <c r="C1107" s="429" t="s">
        <v>3155</v>
      </c>
      <c r="D1107" s="97" t="s">
        <v>3650</v>
      </c>
      <c r="E1107" s="97">
        <v>204873388</v>
      </c>
      <c r="F1107" s="97" t="s">
        <v>3157</v>
      </c>
      <c r="G1107" s="443" t="s">
        <v>3709</v>
      </c>
      <c r="H1107" s="461">
        <v>6.9672999999999998</v>
      </c>
      <c r="I1107" s="97" t="s">
        <v>3157</v>
      </c>
      <c r="J1107" s="97" t="s">
        <v>3195</v>
      </c>
      <c r="K1107" s="442"/>
      <c r="L1107" s="473">
        <v>270.26156700000001</v>
      </c>
      <c r="M1107" s="459" t="s">
        <v>4341</v>
      </c>
    </row>
    <row r="1108" spans="1:13" ht="45" x14ac:dyDescent="0.2">
      <c r="A1108" s="464">
        <v>1099</v>
      </c>
      <c r="B1108" s="441" t="s">
        <v>3154</v>
      </c>
      <c r="C1108" s="429" t="s">
        <v>3155</v>
      </c>
      <c r="D1108" s="97" t="s">
        <v>3650</v>
      </c>
      <c r="E1108" s="97">
        <v>204873388</v>
      </c>
      <c r="F1108" s="97" t="s">
        <v>3157</v>
      </c>
      <c r="G1108" s="443" t="s">
        <v>3709</v>
      </c>
      <c r="H1108" s="461">
        <v>11.852099999999998</v>
      </c>
      <c r="I1108" s="97" t="s">
        <v>3157</v>
      </c>
      <c r="J1108" s="97" t="s">
        <v>3195</v>
      </c>
      <c r="K1108" s="442"/>
      <c r="L1108" s="473">
        <v>539.74463399999991</v>
      </c>
      <c r="M1108" s="459" t="s">
        <v>4342</v>
      </c>
    </row>
    <row r="1109" spans="1:13" ht="63.75" x14ac:dyDescent="0.2">
      <c r="A1109" s="464">
        <v>1100</v>
      </c>
      <c r="B1109" s="441" t="s">
        <v>3154</v>
      </c>
      <c r="C1109" s="429" t="s">
        <v>3155</v>
      </c>
      <c r="D1109" s="97" t="s">
        <v>3650</v>
      </c>
      <c r="E1109" s="97">
        <v>204873388</v>
      </c>
      <c r="F1109" s="97" t="s">
        <v>3157</v>
      </c>
      <c r="G1109" s="443" t="s">
        <v>3709</v>
      </c>
      <c r="H1109" s="461">
        <v>11.852099999999998</v>
      </c>
      <c r="I1109" s="97" t="s">
        <v>3157</v>
      </c>
      <c r="J1109" s="97" t="s">
        <v>3195</v>
      </c>
      <c r="K1109" s="442"/>
      <c r="L1109" s="473">
        <v>539.74463399999991</v>
      </c>
      <c r="M1109" s="459" t="s">
        <v>4343</v>
      </c>
    </row>
    <row r="1110" spans="1:13" ht="45" x14ac:dyDescent="0.2">
      <c r="A1110" s="464">
        <v>1101</v>
      </c>
      <c r="B1110" s="441" t="s">
        <v>3154</v>
      </c>
      <c r="C1110" s="429" t="s">
        <v>3155</v>
      </c>
      <c r="D1110" s="97" t="s">
        <v>3650</v>
      </c>
      <c r="E1110" s="97">
        <v>204873388</v>
      </c>
      <c r="F1110" s="97" t="s">
        <v>3157</v>
      </c>
      <c r="G1110" s="443" t="s">
        <v>3709</v>
      </c>
      <c r="H1110" s="461">
        <v>11.852099999999998</v>
      </c>
      <c r="I1110" s="97" t="s">
        <v>3157</v>
      </c>
      <c r="J1110" s="97" t="s">
        <v>3195</v>
      </c>
      <c r="K1110" s="442"/>
      <c r="L1110" s="473">
        <v>539.74463399999991</v>
      </c>
      <c r="M1110" s="459" t="s">
        <v>4344</v>
      </c>
    </row>
    <row r="1111" spans="1:13" ht="45" x14ac:dyDescent="0.2">
      <c r="A1111" s="464">
        <v>1102</v>
      </c>
      <c r="B1111" s="441" t="s">
        <v>3154</v>
      </c>
      <c r="C1111" s="429" t="s">
        <v>3155</v>
      </c>
      <c r="D1111" s="97" t="s">
        <v>3650</v>
      </c>
      <c r="E1111" s="97">
        <v>204873388</v>
      </c>
      <c r="F1111" s="97" t="s">
        <v>3157</v>
      </c>
      <c r="G1111" s="443" t="s">
        <v>3709</v>
      </c>
      <c r="H1111" s="461">
        <v>4.32</v>
      </c>
      <c r="I1111" s="97" t="s">
        <v>3157</v>
      </c>
      <c r="J1111" s="97" t="s">
        <v>3195</v>
      </c>
      <c r="K1111" s="442"/>
      <c r="L1111" s="473">
        <v>318.60000000000002</v>
      </c>
      <c r="M1111" s="459" t="s">
        <v>4345</v>
      </c>
    </row>
    <row r="1112" spans="1:13" ht="45" x14ac:dyDescent="0.2">
      <c r="A1112" s="464">
        <v>1103</v>
      </c>
      <c r="B1112" s="441" t="s">
        <v>3154</v>
      </c>
      <c r="C1112" s="429" t="s">
        <v>3155</v>
      </c>
      <c r="D1112" s="97" t="s">
        <v>3650</v>
      </c>
      <c r="E1112" s="97">
        <v>204873388</v>
      </c>
      <c r="F1112" s="97" t="s">
        <v>3157</v>
      </c>
      <c r="G1112" s="443" t="s">
        <v>3709</v>
      </c>
      <c r="H1112" s="461">
        <v>4.32</v>
      </c>
      <c r="I1112" s="97" t="s">
        <v>3157</v>
      </c>
      <c r="J1112" s="97" t="s">
        <v>3195</v>
      </c>
      <c r="K1112" s="442"/>
      <c r="L1112" s="473">
        <v>318.60000000000002</v>
      </c>
      <c r="M1112" s="459" t="s">
        <v>4346</v>
      </c>
    </row>
    <row r="1113" spans="1:13" ht="63.75" x14ac:dyDescent="0.2">
      <c r="A1113" s="464">
        <v>1104</v>
      </c>
      <c r="B1113" s="441" t="s">
        <v>3154</v>
      </c>
      <c r="C1113" s="429" t="s">
        <v>3155</v>
      </c>
      <c r="D1113" s="97" t="s">
        <v>3650</v>
      </c>
      <c r="E1113" s="97">
        <v>204873388</v>
      </c>
      <c r="F1113" s="97" t="s">
        <v>3157</v>
      </c>
      <c r="G1113" s="443" t="s">
        <v>3709</v>
      </c>
      <c r="H1113" s="461">
        <v>4.32</v>
      </c>
      <c r="I1113" s="97" t="s">
        <v>3157</v>
      </c>
      <c r="J1113" s="97" t="s">
        <v>3195</v>
      </c>
      <c r="K1113" s="442"/>
      <c r="L1113" s="473">
        <v>318.60000000000002</v>
      </c>
      <c r="M1113" s="459" t="s">
        <v>4347</v>
      </c>
    </row>
    <row r="1114" spans="1:13" ht="45" x14ac:dyDescent="0.2">
      <c r="A1114" s="464">
        <v>1105</v>
      </c>
      <c r="B1114" s="441" t="s">
        <v>3154</v>
      </c>
      <c r="C1114" s="429" t="s">
        <v>3155</v>
      </c>
      <c r="D1114" s="97" t="s">
        <v>3650</v>
      </c>
      <c r="E1114" s="97">
        <v>204873388</v>
      </c>
      <c r="F1114" s="97" t="s">
        <v>3157</v>
      </c>
      <c r="G1114" s="443" t="s">
        <v>3709</v>
      </c>
      <c r="H1114" s="461">
        <v>4.32</v>
      </c>
      <c r="I1114" s="97" t="s">
        <v>3157</v>
      </c>
      <c r="J1114" s="97" t="s">
        <v>3195</v>
      </c>
      <c r="K1114" s="442"/>
      <c r="L1114" s="473">
        <v>318.60000000000002</v>
      </c>
      <c r="M1114" s="459" t="s">
        <v>4348</v>
      </c>
    </row>
    <row r="1115" spans="1:13" ht="89.25" x14ac:dyDescent="0.2">
      <c r="A1115" s="464">
        <v>1106</v>
      </c>
      <c r="B1115" s="441" t="s">
        <v>3154</v>
      </c>
      <c r="C1115" s="429" t="s">
        <v>3155</v>
      </c>
      <c r="D1115" s="97" t="s">
        <v>3650</v>
      </c>
      <c r="E1115" s="97">
        <v>204873388</v>
      </c>
      <c r="F1115" s="97" t="s">
        <v>3157</v>
      </c>
      <c r="G1115" s="443" t="s">
        <v>3709</v>
      </c>
      <c r="H1115" s="461">
        <v>4.32</v>
      </c>
      <c r="I1115" s="97" t="s">
        <v>3157</v>
      </c>
      <c r="J1115" s="97" t="s">
        <v>3195</v>
      </c>
      <c r="K1115" s="442"/>
      <c r="L1115" s="473">
        <v>318.60000000000002</v>
      </c>
      <c r="M1115" s="459" t="s">
        <v>4349</v>
      </c>
    </row>
    <row r="1116" spans="1:13" ht="76.5" x14ac:dyDescent="0.2">
      <c r="A1116" s="464">
        <v>1107</v>
      </c>
      <c r="B1116" s="441" t="s">
        <v>3154</v>
      </c>
      <c r="C1116" s="429" t="s">
        <v>3155</v>
      </c>
      <c r="D1116" s="97" t="s">
        <v>3650</v>
      </c>
      <c r="E1116" s="97">
        <v>204873388</v>
      </c>
      <c r="F1116" s="97" t="s">
        <v>3157</v>
      </c>
      <c r="G1116" s="443" t="s">
        <v>3709</v>
      </c>
      <c r="H1116" s="461">
        <v>4.32</v>
      </c>
      <c r="I1116" s="97" t="s">
        <v>3157</v>
      </c>
      <c r="J1116" s="97" t="s">
        <v>3195</v>
      </c>
      <c r="K1116" s="442"/>
      <c r="L1116" s="473">
        <v>318.60000000000002</v>
      </c>
      <c r="M1116" s="459" t="s">
        <v>4350</v>
      </c>
    </row>
    <row r="1117" spans="1:13" ht="76.5" x14ac:dyDescent="0.2">
      <c r="A1117" s="464">
        <v>1108</v>
      </c>
      <c r="B1117" s="441" t="s">
        <v>3154</v>
      </c>
      <c r="C1117" s="429" t="s">
        <v>3155</v>
      </c>
      <c r="D1117" s="97" t="s">
        <v>3650</v>
      </c>
      <c r="E1117" s="97">
        <v>204873388</v>
      </c>
      <c r="F1117" s="97" t="s">
        <v>3157</v>
      </c>
      <c r="G1117" s="443" t="s">
        <v>3709</v>
      </c>
      <c r="H1117" s="461">
        <v>4.32</v>
      </c>
      <c r="I1117" s="97" t="s">
        <v>3157</v>
      </c>
      <c r="J1117" s="97" t="s">
        <v>3195</v>
      </c>
      <c r="K1117" s="442"/>
      <c r="L1117" s="473">
        <v>318.60000000000002</v>
      </c>
      <c r="M1117" s="459" t="s">
        <v>4351</v>
      </c>
    </row>
    <row r="1118" spans="1:13" ht="63.75" x14ac:dyDescent="0.2">
      <c r="A1118" s="464">
        <v>1109</v>
      </c>
      <c r="B1118" s="441" t="s">
        <v>3154</v>
      </c>
      <c r="C1118" s="429" t="s">
        <v>3155</v>
      </c>
      <c r="D1118" s="97" t="s">
        <v>3650</v>
      </c>
      <c r="E1118" s="97">
        <v>204873388</v>
      </c>
      <c r="F1118" s="97" t="s">
        <v>3157</v>
      </c>
      <c r="G1118" s="443" t="s">
        <v>3709</v>
      </c>
      <c r="H1118" s="461">
        <v>4.32</v>
      </c>
      <c r="I1118" s="97" t="s">
        <v>3157</v>
      </c>
      <c r="J1118" s="97" t="s">
        <v>3195</v>
      </c>
      <c r="K1118" s="442"/>
      <c r="L1118" s="473">
        <v>318.60000000000002</v>
      </c>
      <c r="M1118" s="459" t="s">
        <v>4352</v>
      </c>
    </row>
    <row r="1119" spans="1:13" ht="45" x14ac:dyDescent="0.2">
      <c r="A1119" s="464">
        <v>1110</v>
      </c>
      <c r="B1119" s="441" t="s">
        <v>3154</v>
      </c>
      <c r="C1119" s="429" t="s">
        <v>3155</v>
      </c>
      <c r="D1119" s="97" t="s">
        <v>3650</v>
      </c>
      <c r="E1119" s="97">
        <v>204873388</v>
      </c>
      <c r="F1119" s="97" t="s">
        <v>3157</v>
      </c>
      <c r="G1119" s="443" t="s">
        <v>3709</v>
      </c>
      <c r="H1119" s="461">
        <v>4.32</v>
      </c>
      <c r="I1119" s="97" t="s">
        <v>3157</v>
      </c>
      <c r="J1119" s="97" t="s">
        <v>3195</v>
      </c>
      <c r="K1119" s="442"/>
      <c r="L1119" s="473">
        <v>318.60000000000002</v>
      </c>
      <c r="M1119" s="459" t="s">
        <v>4353</v>
      </c>
    </row>
    <row r="1120" spans="1:13" ht="45" x14ac:dyDescent="0.2">
      <c r="A1120" s="464">
        <v>1111</v>
      </c>
      <c r="B1120" s="441" t="s">
        <v>3154</v>
      </c>
      <c r="C1120" s="429" t="s">
        <v>3155</v>
      </c>
      <c r="D1120" s="97" t="s">
        <v>3650</v>
      </c>
      <c r="E1120" s="97">
        <v>204873388</v>
      </c>
      <c r="F1120" s="97" t="s">
        <v>3157</v>
      </c>
      <c r="G1120" s="443" t="s">
        <v>3709</v>
      </c>
      <c r="H1120" s="461">
        <v>4.32</v>
      </c>
      <c r="I1120" s="97" t="s">
        <v>3157</v>
      </c>
      <c r="J1120" s="97" t="s">
        <v>3195</v>
      </c>
      <c r="K1120" s="442"/>
      <c r="L1120" s="473">
        <v>318.60000000000002</v>
      </c>
      <c r="M1120" s="459" t="s">
        <v>4354</v>
      </c>
    </row>
    <row r="1121" spans="1:13" ht="45" x14ac:dyDescent="0.2">
      <c r="A1121" s="464">
        <v>1112</v>
      </c>
      <c r="B1121" s="441" t="s">
        <v>3154</v>
      </c>
      <c r="C1121" s="429" t="s">
        <v>3155</v>
      </c>
      <c r="D1121" s="97" t="s">
        <v>3650</v>
      </c>
      <c r="E1121" s="97">
        <v>204873388</v>
      </c>
      <c r="F1121" s="97" t="s">
        <v>3157</v>
      </c>
      <c r="G1121" s="443" t="s">
        <v>3709</v>
      </c>
      <c r="H1121" s="461">
        <v>4.32</v>
      </c>
      <c r="I1121" s="97" t="s">
        <v>3157</v>
      </c>
      <c r="J1121" s="97" t="s">
        <v>3195</v>
      </c>
      <c r="K1121" s="442"/>
      <c r="L1121" s="473">
        <v>318.60000000000002</v>
      </c>
      <c r="M1121" s="459" t="s">
        <v>4355</v>
      </c>
    </row>
    <row r="1122" spans="1:13" ht="45" x14ac:dyDescent="0.2">
      <c r="A1122" s="464">
        <v>1113</v>
      </c>
      <c r="B1122" s="441" t="s">
        <v>3154</v>
      </c>
      <c r="C1122" s="429" t="s">
        <v>3155</v>
      </c>
      <c r="D1122" s="97" t="s">
        <v>3650</v>
      </c>
      <c r="E1122" s="97">
        <v>204873388</v>
      </c>
      <c r="F1122" s="97" t="s">
        <v>3157</v>
      </c>
      <c r="G1122" s="443" t="s">
        <v>3709</v>
      </c>
      <c r="H1122" s="461">
        <v>4.32</v>
      </c>
      <c r="I1122" s="97" t="s">
        <v>3157</v>
      </c>
      <c r="J1122" s="97" t="s">
        <v>3195</v>
      </c>
      <c r="K1122" s="442"/>
      <c r="L1122" s="473">
        <v>318.60000000000002</v>
      </c>
      <c r="M1122" s="459" t="s">
        <v>4356</v>
      </c>
    </row>
    <row r="1123" spans="1:13" ht="45" x14ac:dyDescent="0.2">
      <c r="A1123" s="464">
        <v>1114</v>
      </c>
      <c r="B1123" s="441" t="s">
        <v>3154</v>
      </c>
      <c r="C1123" s="429" t="s">
        <v>3155</v>
      </c>
      <c r="D1123" s="97" t="s">
        <v>3650</v>
      </c>
      <c r="E1123" s="97">
        <v>204873388</v>
      </c>
      <c r="F1123" s="97" t="s">
        <v>3157</v>
      </c>
      <c r="G1123" s="443" t="s">
        <v>3709</v>
      </c>
      <c r="H1123" s="461">
        <v>4.32</v>
      </c>
      <c r="I1123" s="97" t="s">
        <v>3157</v>
      </c>
      <c r="J1123" s="97" t="s">
        <v>3195</v>
      </c>
      <c r="K1123" s="442"/>
      <c r="L1123" s="473">
        <v>318.60000000000002</v>
      </c>
      <c r="M1123" s="459" t="s">
        <v>4357</v>
      </c>
    </row>
    <row r="1124" spans="1:13" ht="63.75" x14ac:dyDescent="0.2">
      <c r="A1124" s="464">
        <v>1115</v>
      </c>
      <c r="B1124" s="441" t="s">
        <v>3154</v>
      </c>
      <c r="C1124" s="429" t="s">
        <v>3155</v>
      </c>
      <c r="D1124" s="97" t="s">
        <v>3650</v>
      </c>
      <c r="E1124" s="97">
        <v>204873388</v>
      </c>
      <c r="F1124" s="97" t="s">
        <v>3157</v>
      </c>
      <c r="G1124" s="443" t="s">
        <v>3709</v>
      </c>
      <c r="H1124" s="461">
        <v>4.32</v>
      </c>
      <c r="I1124" s="97" t="s">
        <v>3157</v>
      </c>
      <c r="J1124" s="97" t="s">
        <v>3195</v>
      </c>
      <c r="K1124" s="442"/>
      <c r="L1124" s="473">
        <v>318.60000000000002</v>
      </c>
      <c r="M1124" s="459" t="s">
        <v>4358</v>
      </c>
    </row>
    <row r="1125" spans="1:13" ht="63.75" x14ac:dyDescent="0.2">
      <c r="A1125" s="464">
        <v>1116</v>
      </c>
      <c r="B1125" s="441" t="s">
        <v>3154</v>
      </c>
      <c r="C1125" s="429" t="s">
        <v>3155</v>
      </c>
      <c r="D1125" s="97" t="s">
        <v>3650</v>
      </c>
      <c r="E1125" s="97">
        <v>204873388</v>
      </c>
      <c r="F1125" s="97" t="s">
        <v>3157</v>
      </c>
      <c r="G1125" s="443" t="s">
        <v>3709</v>
      </c>
      <c r="H1125" s="461">
        <v>4.32</v>
      </c>
      <c r="I1125" s="97" t="s">
        <v>3157</v>
      </c>
      <c r="J1125" s="97" t="s">
        <v>3195</v>
      </c>
      <c r="K1125" s="442"/>
      <c r="L1125" s="473">
        <v>318.60000000000002</v>
      </c>
      <c r="M1125" s="459" t="s">
        <v>4359</v>
      </c>
    </row>
    <row r="1126" spans="1:13" ht="45" x14ac:dyDescent="0.2">
      <c r="A1126" s="464">
        <v>1117</v>
      </c>
      <c r="B1126" s="441" t="s">
        <v>3154</v>
      </c>
      <c r="C1126" s="429" t="s">
        <v>3155</v>
      </c>
      <c r="D1126" s="97" t="s">
        <v>3650</v>
      </c>
      <c r="E1126" s="97">
        <v>204873388</v>
      </c>
      <c r="F1126" s="97" t="s">
        <v>3157</v>
      </c>
      <c r="G1126" s="443" t="s">
        <v>3709</v>
      </c>
      <c r="H1126" s="461">
        <v>4.32</v>
      </c>
      <c r="I1126" s="97" t="s">
        <v>3157</v>
      </c>
      <c r="J1126" s="97" t="s">
        <v>3195</v>
      </c>
      <c r="K1126" s="442"/>
      <c r="L1126" s="473">
        <v>318.60000000000002</v>
      </c>
      <c r="M1126" s="459" t="s">
        <v>4360</v>
      </c>
    </row>
    <row r="1127" spans="1:13" ht="45" x14ac:dyDescent="0.2">
      <c r="A1127" s="464">
        <v>1118</v>
      </c>
      <c r="B1127" s="441" t="s">
        <v>3154</v>
      </c>
      <c r="C1127" s="429" t="s">
        <v>3155</v>
      </c>
      <c r="D1127" s="97" t="s">
        <v>3650</v>
      </c>
      <c r="E1127" s="97">
        <v>204873388</v>
      </c>
      <c r="F1127" s="97" t="s">
        <v>3157</v>
      </c>
      <c r="G1127" s="443" t="s">
        <v>3709</v>
      </c>
      <c r="H1127" s="461">
        <v>4.32</v>
      </c>
      <c r="I1127" s="97" t="s">
        <v>3157</v>
      </c>
      <c r="J1127" s="97" t="s">
        <v>3195</v>
      </c>
      <c r="K1127" s="442"/>
      <c r="L1127" s="473">
        <v>318.60000000000002</v>
      </c>
      <c r="M1127" s="459" t="s">
        <v>4361</v>
      </c>
    </row>
    <row r="1128" spans="1:13" ht="45" x14ac:dyDescent="0.2">
      <c r="A1128" s="464">
        <v>1119</v>
      </c>
      <c r="B1128" s="441" t="s">
        <v>3154</v>
      </c>
      <c r="C1128" s="429" t="s">
        <v>3155</v>
      </c>
      <c r="D1128" s="97" t="s">
        <v>3650</v>
      </c>
      <c r="E1128" s="97">
        <v>204873388</v>
      </c>
      <c r="F1128" s="97" t="s">
        <v>3157</v>
      </c>
      <c r="G1128" s="443" t="s">
        <v>3709</v>
      </c>
      <c r="H1128" s="461">
        <v>4.32</v>
      </c>
      <c r="I1128" s="97" t="s">
        <v>3157</v>
      </c>
      <c r="J1128" s="97" t="s">
        <v>3195</v>
      </c>
      <c r="K1128" s="442"/>
      <c r="L1128" s="473">
        <v>318.60000000000002</v>
      </c>
      <c r="M1128" s="459" t="s">
        <v>4362</v>
      </c>
    </row>
    <row r="1129" spans="1:13" ht="51" x14ac:dyDescent="0.2">
      <c r="A1129" s="464">
        <v>1120</v>
      </c>
      <c r="B1129" s="441" t="s">
        <v>3154</v>
      </c>
      <c r="C1129" s="429" t="s">
        <v>3155</v>
      </c>
      <c r="D1129" s="97" t="s">
        <v>3650</v>
      </c>
      <c r="E1129" s="97">
        <v>204873388</v>
      </c>
      <c r="F1129" s="97" t="s">
        <v>3157</v>
      </c>
      <c r="G1129" s="443" t="s">
        <v>3709</v>
      </c>
      <c r="H1129" s="461">
        <v>4.32</v>
      </c>
      <c r="I1129" s="97" t="s">
        <v>3157</v>
      </c>
      <c r="J1129" s="97" t="s">
        <v>3195</v>
      </c>
      <c r="K1129" s="442"/>
      <c r="L1129" s="473">
        <v>318.60000000000002</v>
      </c>
      <c r="M1129" s="459" t="s">
        <v>4363</v>
      </c>
    </row>
    <row r="1130" spans="1:13" ht="63.75" x14ac:dyDescent="0.2">
      <c r="A1130" s="464">
        <v>1121</v>
      </c>
      <c r="B1130" s="441" t="s">
        <v>3154</v>
      </c>
      <c r="C1130" s="429" t="s">
        <v>3155</v>
      </c>
      <c r="D1130" s="97" t="s">
        <v>3650</v>
      </c>
      <c r="E1130" s="97">
        <v>204873388</v>
      </c>
      <c r="F1130" s="97" t="s">
        <v>3157</v>
      </c>
      <c r="G1130" s="443" t="s">
        <v>3709</v>
      </c>
      <c r="H1130" s="461">
        <v>4.32</v>
      </c>
      <c r="I1130" s="97" t="s">
        <v>3157</v>
      </c>
      <c r="J1130" s="97" t="s">
        <v>3195</v>
      </c>
      <c r="K1130" s="442"/>
      <c r="L1130" s="473">
        <v>318.60000000000002</v>
      </c>
      <c r="M1130" s="459" t="s">
        <v>4364</v>
      </c>
    </row>
    <row r="1131" spans="1:13" ht="45" x14ac:dyDescent="0.2">
      <c r="A1131" s="464">
        <v>1122</v>
      </c>
      <c r="B1131" s="441" t="s">
        <v>3154</v>
      </c>
      <c r="C1131" s="429" t="s">
        <v>3155</v>
      </c>
      <c r="D1131" s="97" t="s">
        <v>3650</v>
      </c>
      <c r="E1131" s="97">
        <v>204873388</v>
      </c>
      <c r="F1131" s="97" t="s">
        <v>3157</v>
      </c>
      <c r="G1131" s="443" t="s">
        <v>3709</v>
      </c>
      <c r="H1131" s="461">
        <v>4.32</v>
      </c>
      <c r="I1131" s="97" t="s">
        <v>3157</v>
      </c>
      <c r="J1131" s="97" t="s">
        <v>3195</v>
      </c>
      <c r="K1131" s="442"/>
      <c r="L1131" s="473">
        <v>318.60000000000002</v>
      </c>
      <c r="M1131" s="459" t="s">
        <v>4365</v>
      </c>
    </row>
    <row r="1132" spans="1:13" ht="45" x14ac:dyDescent="0.2">
      <c r="A1132" s="464">
        <v>1123</v>
      </c>
      <c r="B1132" s="441" t="s">
        <v>3154</v>
      </c>
      <c r="C1132" s="429" t="s">
        <v>3155</v>
      </c>
      <c r="D1132" s="97" t="s">
        <v>3650</v>
      </c>
      <c r="E1132" s="97">
        <v>204873388</v>
      </c>
      <c r="F1132" s="97" t="s">
        <v>3157</v>
      </c>
      <c r="G1132" s="443" t="s">
        <v>3709</v>
      </c>
      <c r="H1132" s="461">
        <v>4.32</v>
      </c>
      <c r="I1132" s="97" t="s">
        <v>3157</v>
      </c>
      <c r="J1132" s="97" t="s">
        <v>3195</v>
      </c>
      <c r="K1132" s="442"/>
      <c r="L1132" s="473">
        <v>318.60000000000002</v>
      </c>
      <c r="M1132" s="459" t="s">
        <v>4366</v>
      </c>
    </row>
    <row r="1133" spans="1:13" ht="45" x14ac:dyDescent="0.2">
      <c r="A1133" s="464">
        <v>1124</v>
      </c>
      <c r="B1133" s="441" t="s">
        <v>3154</v>
      </c>
      <c r="C1133" s="429" t="s">
        <v>3155</v>
      </c>
      <c r="D1133" s="97" t="s">
        <v>3650</v>
      </c>
      <c r="E1133" s="97">
        <v>204873388</v>
      </c>
      <c r="F1133" s="97" t="s">
        <v>3157</v>
      </c>
      <c r="G1133" s="443" t="s">
        <v>3709</v>
      </c>
      <c r="H1133" s="461">
        <v>2.0825</v>
      </c>
      <c r="I1133" s="97" t="s">
        <v>3157</v>
      </c>
      <c r="J1133" s="97" t="s">
        <v>3195</v>
      </c>
      <c r="K1133" s="442"/>
      <c r="L1133" s="473">
        <v>318.60000000000002</v>
      </c>
      <c r="M1133" s="459" t="s">
        <v>4367</v>
      </c>
    </row>
    <row r="1134" spans="1:13" ht="51" x14ac:dyDescent="0.2">
      <c r="A1134" s="464">
        <v>1125</v>
      </c>
      <c r="B1134" s="441" t="s">
        <v>3154</v>
      </c>
      <c r="C1134" s="429" t="s">
        <v>3155</v>
      </c>
      <c r="D1134" s="97" t="s">
        <v>3650</v>
      </c>
      <c r="E1134" s="97">
        <v>204873388</v>
      </c>
      <c r="F1134" s="97" t="s">
        <v>3157</v>
      </c>
      <c r="G1134" s="443" t="s">
        <v>3709</v>
      </c>
      <c r="H1134" s="461">
        <v>2.0825</v>
      </c>
      <c r="I1134" s="97" t="s">
        <v>3157</v>
      </c>
      <c r="J1134" s="97" t="s">
        <v>3195</v>
      </c>
      <c r="K1134" s="442"/>
      <c r="L1134" s="473">
        <v>318.60000000000002</v>
      </c>
      <c r="M1134" s="459" t="s">
        <v>4368</v>
      </c>
    </row>
    <row r="1135" spans="1:13" ht="45" x14ac:dyDescent="0.2">
      <c r="A1135" s="464">
        <v>1126</v>
      </c>
      <c r="B1135" s="441" t="s">
        <v>3154</v>
      </c>
      <c r="C1135" s="429" t="s">
        <v>3155</v>
      </c>
      <c r="D1135" s="97" t="s">
        <v>3650</v>
      </c>
      <c r="E1135" s="97">
        <v>204873388</v>
      </c>
      <c r="F1135" s="97" t="s">
        <v>3157</v>
      </c>
      <c r="G1135" s="443" t="s">
        <v>3709</v>
      </c>
      <c r="H1135" s="461">
        <v>2.0825</v>
      </c>
      <c r="I1135" s="97" t="s">
        <v>3157</v>
      </c>
      <c r="J1135" s="97" t="s">
        <v>3195</v>
      </c>
      <c r="K1135" s="442"/>
      <c r="L1135" s="473">
        <v>318.60000000000002</v>
      </c>
      <c r="M1135" s="459" t="s">
        <v>4369</v>
      </c>
    </row>
    <row r="1136" spans="1:13" ht="45" x14ac:dyDescent="0.2">
      <c r="A1136" s="464">
        <v>1127</v>
      </c>
      <c r="B1136" s="441" t="s">
        <v>3154</v>
      </c>
      <c r="C1136" s="429" t="s">
        <v>3155</v>
      </c>
      <c r="D1136" s="97" t="s">
        <v>3650</v>
      </c>
      <c r="E1136" s="97">
        <v>204873388</v>
      </c>
      <c r="F1136" s="97" t="s">
        <v>3157</v>
      </c>
      <c r="G1136" s="443" t="s">
        <v>3709</v>
      </c>
      <c r="H1136" s="461">
        <v>2.0825</v>
      </c>
      <c r="I1136" s="97" t="s">
        <v>3157</v>
      </c>
      <c r="J1136" s="97" t="s">
        <v>3195</v>
      </c>
      <c r="K1136" s="442"/>
      <c r="L1136" s="473">
        <v>318.60000000000002</v>
      </c>
      <c r="M1136" s="459" t="s">
        <v>4370</v>
      </c>
    </row>
    <row r="1137" spans="1:13" ht="76.5" x14ac:dyDescent="0.2">
      <c r="A1137" s="464">
        <v>1128</v>
      </c>
      <c r="B1137" s="441" t="s">
        <v>3154</v>
      </c>
      <c r="C1137" s="429" t="s">
        <v>3155</v>
      </c>
      <c r="D1137" s="97" t="s">
        <v>3650</v>
      </c>
      <c r="E1137" s="97">
        <v>204873388</v>
      </c>
      <c r="F1137" s="97" t="s">
        <v>3157</v>
      </c>
      <c r="G1137" s="443" t="s">
        <v>3709</v>
      </c>
      <c r="H1137" s="461">
        <v>2.0825</v>
      </c>
      <c r="I1137" s="97" t="s">
        <v>3157</v>
      </c>
      <c r="J1137" s="97" t="s">
        <v>3195</v>
      </c>
      <c r="K1137" s="442"/>
      <c r="L1137" s="473">
        <v>318.60000000000002</v>
      </c>
      <c r="M1137" s="459" t="s">
        <v>4371</v>
      </c>
    </row>
    <row r="1138" spans="1:13" ht="45" x14ac:dyDescent="0.2">
      <c r="A1138" s="464">
        <v>1129</v>
      </c>
      <c r="B1138" s="441" t="s">
        <v>3154</v>
      </c>
      <c r="C1138" s="429" t="s">
        <v>3155</v>
      </c>
      <c r="D1138" s="97" t="s">
        <v>3650</v>
      </c>
      <c r="E1138" s="97">
        <v>204873388</v>
      </c>
      <c r="F1138" s="97" t="s">
        <v>3157</v>
      </c>
      <c r="G1138" s="443" t="s">
        <v>3709</v>
      </c>
      <c r="H1138" s="461">
        <v>2.0825</v>
      </c>
      <c r="I1138" s="97" t="s">
        <v>3157</v>
      </c>
      <c r="J1138" s="97" t="s">
        <v>3195</v>
      </c>
      <c r="K1138" s="442"/>
      <c r="L1138" s="473">
        <v>318.60000000000002</v>
      </c>
      <c r="M1138" s="459" t="s">
        <v>4372</v>
      </c>
    </row>
    <row r="1139" spans="1:13" ht="51" x14ac:dyDescent="0.2">
      <c r="A1139" s="464">
        <v>1130</v>
      </c>
      <c r="B1139" s="441" t="s">
        <v>3154</v>
      </c>
      <c r="C1139" s="429" t="s">
        <v>3155</v>
      </c>
      <c r="D1139" s="97" t="s">
        <v>3650</v>
      </c>
      <c r="E1139" s="97">
        <v>204873388</v>
      </c>
      <c r="F1139" s="97" t="s">
        <v>3157</v>
      </c>
      <c r="G1139" s="443" t="s">
        <v>3709</v>
      </c>
      <c r="H1139" s="461">
        <v>2.0825</v>
      </c>
      <c r="I1139" s="97" t="s">
        <v>3157</v>
      </c>
      <c r="J1139" s="97" t="s">
        <v>3195</v>
      </c>
      <c r="K1139" s="442"/>
      <c r="L1139" s="473">
        <v>318.60000000000002</v>
      </c>
      <c r="M1139" s="459" t="s">
        <v>4373</v>
      </c>
    </row>
    <row r="1140" spans="1:13" ht="51" x14ac:dyDescent="0.2">
      <c r="A1140" s="464">
        <v>1131</v>
      </c>
      <c r="B1140" s="441" t="s">
        <v>3154</v>
      </c>
      <c r="C1140" s="429" t="s">
        <v>3155</v>
      </c>
      <c r="D1140" s="97" t="s">
        <v>3650</v>
      </c>
      <c r="E1140" s="97">
        <v>204873388</v>
      </c>
      <c r="F1140" s="97" t="s">
        <v>3157</v>
      </c>
      <c r="G1140" s="443" t="s">
        <v>3709</v>
      </c>
      <c r="H1140" s="461">
        <v>2.0825</v>
      </c>
      <c r="I1140" s="97" t="s">
        <v>3157</v>
      </c>
      <c r="J1140" s="97" t="s">
        <v>3195</v>
      </c>
      <c r="K1140" s="442"/>
      <c r="L1140" s="473">
        <v>318.60000000000002</v>
      </c>
      <c r="M1140" s="459" t="s">
        <v>4374</v>
      </c>
    </row>
    <row r="1141" spans="1:13" ht="89.25" x14ac:dyDescent="0.2">
      <c r="A1141" s="464">
        <v>1132</v>
      </c>
      <c r="B1141" s="441" t="s">
        <v>3154</v>
      </c>
      <c r="C1141" s="429" t="s">
        <v>3155</v>
      </c>
      <c r="D1141" s="97" t="s">
        <v>3650</v>
      </c>
      <c r="E1141" s="97">
        <v>204873388</v>
      </c>
      <c r="F1141" s="97" t="s">
        <v>3157</v>
      </c>
      <c r="G1141" s="443" t="s">
        <v>3709</v>
      </c>
      <c r="H1141" s="461">
        <v>2.0825</v>
      </c>
      <c r="I1141" s="97" t="s">
        <v>3157</v>
      </c>
      <c r="J1141" s="97" t="s">
        <v>3195</v>
      </c>
      <c r="K1141" s="442"/>
      <c r="L1141" s="473">
        <v>318.60000000000002</v>
      </c>
      <c r="M1141" s="459" t="s">
        <v>4375</v>
      </c>
    </row>
    <row r="1142" spans="1:13" ht="51" x14ac:dyDescent="0.2">
      <c r="A1142" s="464">
        <v>1133</v>
      </c>
      <c r="B1142" s="441" t="s">
        <v>3154</v>
      </c>
      <c r="C1142" s="429" t="s">
        <v>3155</v>
      </c>
      <c r="D1142" s="97" t="s">
        <v>3650</v>
      </c>
      <c r="E1142" s="97">
        <v>204873388</v>
      </c>
      <c r="F1142" s="97" t="s">
        <v>3157</v>
      </c>
      <c r="G1142" s="443" t="s">
        <v>3709</v>
      </c>
      <c r="H1142" s="461">
        <v>2.0825</v>
      </c>
      <c r="I1142" s="97" t="s">
        <v>3157</v>
      </c>
      <c r="J1142" s="97" t="s">
        <v>3195</v>
      </c>
      <c r="K1142" s="442"/>
      <c r="L1142" s="473">
        <v>318.60000000000002</v>
      </c>
      <c r="M1142" s="459" t="s">
        <v>4376</v>
      </c>
    </row>
    <row r="1143" spans="1:13" ht="51" x14ac:dyDescent="0.2">
      <c r="A1143" s="464">
        <v>1134</v>
      </c>
      <c r="B1143" s="441" t="s">
        <v>3154</v>
      </c>
      <c r="C1143" s="429" t="s">
        <v>3155</v>
      </c>
      <c r="D1143" s="97" t="s">
        <v>3650</v>
      </c>
      <c r="E1143" s="97">
        <v>204873388</v>
      </c>
      <c r="F1143" s="97" t="s">
        <v>3157</v>
      </c>
      <c r="G1143" s="443" t="s">
        <v>3709</v>
      </c>
      <c r="H1143" s="461">
        <v>2.0825</v>
      </c>
      <c r="I1143" s="97" t="s">
        <v>3157</v>
      </c>
      <c r="J1143" s="97" t="s">
        <v>3195</v>
      </c>
      <c r="K1143" s="442"/>
      <c r="L1143" s="473">
        <v>318.60000000000002</v>
      </c>
      <c r="M1143" s="459" t="s">
        <v>4377</v>
      </c>
    </row>
    <row r="1144" spans="1:13" ht="51" x14ac:dyDescent="0.2">
      <c r="A1144" s="464">
        <v>1135</v>
      </c>
      <c r="B1144" s="441" t="s">
        <v>3154</v>
      </c>
      <c r="C1144" s="429" t="s">
        <v>3155</v>
      </c>
      <c r="D1144" s="97" t="s">
        <v>3650</v>
      </c>
      <c r="E1144" s="97">
        <v>204873388</v>
      </c>
      <c r="F1144" s="97" t="s">
        <v>3157</v>
      </c>
      <c r="G1144" s="443" t="s">
        <v>3709</v>
      </c>
      <c r="H1144" s="461">
        <v>2.0825</v>
      </c>
      <c r="I1144" s="97" t="s">
        <v>3157</v>
      </c>
      <c r="J1144" s="97" t="s">
        <v>3195</v>
      </c>
      <c r="K1144" s="442"/>
      <c r="L1144" s="473">
        <v>318.60000000000002</v>
      </c>
      <c r="M1144" s="459" t="s">
        <v>4378</v>
      </c>
    </row>
    <row r="1145" spans="1:13" ht="63.75" x14ac:dyDescent="0.2">
      <c r="A1145" s="464">
        <v>1136</v>
      </c>
      <c r="B1145" s="441" t="s">
        <v>3154</v>
      </c>
      <c r="C1145" s="429" t="s">
        <v>3155</v>
      </c>
      <c r="D1145" s="97" t="s">
        <v>3650</v>
      </c>
      <c r="E1145" s="97">
        <v>204873388</v>
      </c>
      <c r="F1145" s="97" t="s">
        <v>3157</v>
      </c>
      <c r="G1145" s="443" t="s">
        <v>3709</v>
      </c>
      <c r="H1145" s="461">
        <v>2.0825</v>
      </c>
      <c r="I1145" s="97" t="s">
        <v>3157</v>
      </c>
      <c r="J1145" s="97" t="s">
        <v>3195</v>
      </c>
      <c r="K1145" s="442"/>
      <c r="L1145" s="473">
        <v>318.60000000000002</v>
      </c>
      <c r="M1145" s="459" t="s">
        <v>4379</v>
      </c>
    </row>
    <row r="1146" spans="1:13" ht="51" x14ac:dyDescent="0.2">
      <c r="A1146" s="464">
        <v>1137</v>
      </c>
      <c r="B1146" s="441" t="s">
        <v>3154</v>
      </c>
      <c r="C1146" s="429" t="s">
        <v>3155</v>
      </c>
      <c r="D1146" s="97" t="s">
        <v>3650</v>
      </c>
      <c r="E1146" s="97">
        <v>204873388</v>
      </c>
      <c r="F1146" s="97" t="s">
        <v>3157</v>
      </c>
      <c r="G1146" s="443" t="s">
        <v>3709</v>
      </c>
      <c r="H1146" s="461">
        <v>2.0825</v>
      </c>
      <c r="I1146" s="97" t="s">
        <v>3157</v>
      </c>
      <c r="J1146" s="97" t="s">
        <v>3195</v>
      </c>
      <c r="K1146" s="442"/>
      <c r="L1146" s="473">
        <v>318.60000000000002</v>
      </c>
      <c r="M1146" s="459" t="s">
        <v>4380</v>
      </c>
    </row>
    <row r="1147" spans="1:13" ht="45" x14ac:dyDescent="0.2">
      <c r="A1147" s="464">
        <v>1138</v>
      </c>
      <c r="B1147" s="441" t="s">
        <v>3154</v>
      </c>
      <c r="C1147" s="429" t="s">
        <v>3155</v>
      </c>
      <c r="D1147" s="97" t="s">
        <v>3650</v>
      </c>
      <c r="E1147" s="97">
        <v>204873388</v>
      </c>
      <c r="F1147" s="97" t="s">
        <v>3157</v>
      </c>
      <c r="G1147" s="443" t="s">
        <v>3709</v>
      </c>
      <c r="H1147" s="461">
        <v>2.0825</v>
      </c>
      <c r="I1147" s="97" t="s">
        <v>3157</v>
      </c>
      <c r="J1147" s="97" t="s">
        <v>3195</v>
      </c>
      <c r="K1147" s="442"/>
      <c r="L1147" s="473">
        <v>318.60000000000002</v>
      </c>
      <c r="M1147" s="459" t="s">
        <v>4381</v>
      </c>
    </row>
    <row r="1148" spans="1:13" ht="45" x14ac:dyDescent="0.2">
      <c r="A1148" s="464">
        <v>1139</v>
      </c>
      <c r="B1148" s="441" t="s">
        <v>3154</v>
      </c>
      <c r="C1148" s="429" t="s">
        <v>3155</v>
      </c>
      <c r="D1148" s="97" t="s">
        <v>3650</v>
      </c>
      <c r="E1148" s="97">
        <v>204873388</v>
      </c>
      <c r="F1148" s="97" t="s">
        <v>3157</v>
      </c>
      <c r="G1148" s="443" t="s">
        <v>3709</v>
      </c>
      <c r="H1148" s="461">
        <v>2.0825</v>
      </c>
      <c r="I1148" s="97" t="s">
        <v>3157</v>
      </c>
      <c r="J1148" s="97" t="s">
        <v>3195</v>
      </c>
      <c r="K1148" s="442"/>
      <c r="L1148" s="473">
        <v>318.60000000000002</v>
      </c>
      <c r="M1148" s="459" t="s">
        <v>4382</v>
      </c>
    </row>
    <row r="1149" spans="1:13" ht="63.75" x14ac:dyDescent="0.2">
      <c r="A1149" s="464">
        <v>1140</v>
      </c>
      <c r="B1149" s="441" t="s">
        <v>3154</v>
      </c>
      <c r="C1149" s="429" t="s">
        <v>3155</v>
      </c>
      <c r="D1149" s="97" t="s">
        <v>3650</v>
      </c>
      <c r="E1149" s="97">
        <v>204873388</v>
      </c>
      <c r="F1149" s="97" t="s">
        <v>3157</v>
      </c>
      <c r="G1149" s="443" t="s">
        <v>3709</v>
      </c>
      <c r="H1149" s="461">
        <v>2.0825</v>
      </c>
      <c r="I1149" s="97" t="s">
        <v>3157</v>
      </c>
      <c r="J1149" s="97" t="s">
        <v>3195</v>
      </c>
      <c r="K1149" s="442"/>
      <c r="L1149" s="473">
        <v>318.60000000000002</v>
      </c>
      <c r="M1149" s="459" t="s">
        <v>4383</v>
      </c>
    </row>
    <row r="1150" spans="1:13" ht="51" x14ac:dyDescent="0.2">
      <c r="A1150" s="464">
        <v>1141</v>
      </c>
      <c r="B1150" s="441" t="s">
        <v>3154</v>
      </c>
      <c r="C1150" s="429" t="s">
        <v>3155</v>
      </c>
      <c r="D1150" s="97" t="s">
        <v>3650</v>
      </c>
      <c r="E1150" s="97">
        <v>204873388</v>
      </c>
      <c r="F1150" s="97" t="s">
        <v>3157</v>
      </c>
      <c r="G1150" s="443" t="s">
        <v>3709</v>
      </c>
      <c r="H1150" s="461">
        <v>2.0825</v>
      </c>
      <c r="I1150" s="97" t="s">
        <v>3157</v>
      </c>
      <c r="J1150" s="97" t="s">
        <v>3195</v>
      </c>
      <c r="K1150" s="442"/>
      <c r="L1150" s="473">
        <v>318.60000000000002</v>
      </c>
      <c r="M1150" s="459" t="s">
        <v>4384</v>
      </c>
    </row>
    <row r="1151" spans="1:13" ht="63.75" x14ac:dyDescent="0.2">
      <c r="A1151" s="464">
        <v>1142</v>
      </c>
      <c r="B1151" s="441" t="s">
        <v>3154</v>
      </c>
      <c r="C1151" s="429" t="s">
        <v>3155</v>
      </c>
      <c r="D1151" s="97" t="s">
        <v>3650</v>
      </c>
      <c r="E1151" s="97">
        <v>204873388</v>
      </c>
      <c r="F1151" s="97" t="s">
        <v>3157</v>
      </c>
      <c r="G1151" s="443" t="s">
        <v>3709</v>
      </c>
      <c r="H1151" s="461">
        <v>2.0825</v>
      </c>
      <c r="I1151" s="97" t="s">
        <v>3157</v>
      </c>
      <c r="J1151" s="97" t="s">
        <v>3195</v>
      </c>
      <c r="K1151" s="442"/>
      <c r="L1151" s="473">
        <v>318.60000000000002</v>
      </c>
      <c r="M1151" s="459" t="s">
        <v>4385</v>
      </c>
    </row>
    <row r="1152" spans="1:13" ht="63.75" x14ac:dyDescent="0.2">
      <c r="A1152" s="464">
        <v>1143</v>
      </c>
      <c r="B1152" s="441" t="s">
        <v>3154</v>
      </c>
      <c r="C1152" s="429" t="s">
        <v>3155</v>
      </c>
      <c r="D1152" s="97" t="s">
        <v>3650</v>
      </c>
      <c r="E1152" s="97">
        <v>204873388</v>
      </c>
      <c r="F1152" s="97" t="s">
        <v>3157</v>
      </c>
      <c r="G1152" s="443" t="s">
        <v>3709</v>
      </c>
      <c r="H1152" s="471">
        <v>64</v>
      </c>
      <c r="I1152" s="97" t="s">
        <v>3157</v>
      </c>
      <c r="J1152" s="97" t="s">
        <v>3195</v>
      </c>
      <c r="K1152" s="442"/>
      <c r="L1152" s="473">
        <v>2809.3440000000001</v>
      </c>
      <c r="M1152" s="459" t="s">
        <v>4386</v>
      </c>
    </row>
    <row r="1153" spans="1:13" ht="51" x14ac:dyDescent="0.2">
      <c r="A1153" s="464">
        <v>1144</v>
      </c>
      <c r="B1153" s="441" t="s">
        <v>3154</v>
      </c>
      <c r="C1153" s="429" t="s">
        <v>3155</v>
      </c>
      <c r="D1153" s="97" t="s">
        <v>3650</v>
      </c>
      <c r="E1153" s="97">
        <v>204873388</v>
      </c>
      <c r="F1153" s="97" t="s">
        <v>3157</v>
      </c>
      <c r="G1153" s="443" t="s">
        <v>3709</v>
      </c>
      <c r="H1153" s="471">
        <v>36</v>
      </c>
      <c r="I1153" s="97" t="s">
        <v>3157</v>
      </c>
      <c r="J1153" s="97" t="s">
        <v>3195</v>
      </c>
      <c r="K1153" s="442"/>
      <c r="L1153" s="473">
        <v>1580.2560000000001</v>
      </c>
      <c r="M1153" s="459" t="s">
        <v>4387</v>
      </c>
    </row>
    <row r="1154" spans="1:13" ht="45" x14ac:dyDescent="0.2">
      <c r="A1154" s="464">
        <v>1145</v>
      </c>
      <c r="B1154" s="441" t="s">
        <v>3154</v>
      </c>
      <c r="C1154" s="429" t="s">
        <v>3155</v>
      </c>
      <c r="D1154" s="97" t="s">
        <v>3650</v>
      </c>
      <c r="E1154" s="97">
        <v>204873388</v>
      </c>
      <c r="F1154" s="97" t="s">
        <v>3157</v>
      </c>
      <c r="G1154" s="443" t="s">
        <v>3709</v>
      </c>
      <c r="H1154" s="471">
        <v>36</v>
      </c>
      <c r="I1154" s="97" t="s">
        <v>3157</v>
      </c>
      <c r="J1154" s="97" t="s">
        <v>3195</v>
      </c>
      <c r="K1154" s="442"/>
      <c r="L1154" s="473">
        <v>1580.2560000000001</v>
      </c>
      <c r="M1154" s="459" t="s">
        <v>4388</v>
      </c>
    </row>
    <row r="1155" spans="1:13" ht="76.5" x14ac:dyDescent="0.2">
      <c r="A1155" s="464">
        <v>1146</v>
      </c>
      <c r="B1155" s="441" t="s">
        <v>3154</v>
      </c>
      <c r="C1155" s="429" t="s">
        <v>3155</v>
      </c>
      <c r="D1155" s="97" t="s">
        <v>3650</v>
      </c>
      <c r="E1155" s="97">
        <v>204873388</v>
      </c>
      <c r="F1155" s="97" t="s">
        <v>3157</v>
      </c>
      <c r="G1155" s="443" t="s">
        <v>3709</v>
      </c>
      <c r="H1155" s="471">
        <v>36</v>
      </c>
      <c r="I1155" s="97" t="s">
        <v>3157</v>
      </c>
      <c r="J1155" s="97" t="s">
        <v>3195</v>
      </c>
      <c r="K1155" s="442"/>
      <c r="L1155" s="473">
        <v>1580.2560000000001</v>
      </c>
      <c r="M1155" s="459" t="s">
        <v>4389</v>
      </c>
    </row>
    <row r="1156" spans="1:13" ht="51" x14ac:dyDescent="0.2">
      <c r="A1156" s="464">
        <v>1147</v>
      </c>
      <c r="B1156" s="441" t="s">
        <v>3154</v>
      </c>
      <c r="C1156" s="429" t="s">
        <v>3155</v>
      </c>
      <c r="D1156" s="97" t="s">
        <v>3650</v>
      </c>
      <c r="E1156" s="97">
        <v>204873388</v>
      </c>
      <c r="F1156" s="97" t="s">
        <v>3157</v>
      </c>
      <c r="G1156" s="443" t="s">
        <v>3709</v>
      </c>
      <c r="H1156" s="471">
        <v>18</v>
      </c>
      <c r="I1156" s="97" t="s">
        <v>3157</v>
      </c>
      <c r="J1156" s="97" t="s">
        <v>3195</v>
      </c>
      <c r="K1156" s="442"/>
      <c r="L1156" s="473">
        <v>790.12800000000004</v>
      </c>
      <c r="M1156" s="459" t="s">
        <v>4390</v>
      </c>
    </row>
    <row r="1157" spans="1:13" ht="63.75" x14ac:dyDescent="0.2">
      <c r="A1157" s="464">
        <v>1148</v>
      </c>
      <c r="B1157" s="441" t="s">
        <v>3154</v>
      </c>
      <c r="C1157" s="429" t="s">
        <v>3155</v>
      </c>
      <c r="D1157" s="97" t="s">
        <v>3650</v>
      </c>
      <c r="E1157" s="97">
        <v>204873388</v>
      </c>
      <c r="F1157" s="97" t="s">
        <v>3157</v>
      </c>
      <c r="G1157" s="443" t="s">
        <v>3709</v>
      </c>
      <c r="H1157" s="471">
        <v>32</v>
      </c>
      <c r="I1157" s="97" t="s">
        <v>3157</v>
      </c>
      <c r="J1157" s="97" t="s">
        <v>3195</v>
      </c>
      <c r="K1157" s="442"/>
      <c r="L1157" s="473">
        <v>1404.672</v>
      </c>
      <c r="M1157" s="459" t="s">
        <v>4391</v>
      </c>
    </row>
    <row r="1158" spans="1:13" ht="76.5" x14ac:dyDescent="0.2">
      <c r="A1158" s="464">
        <v>1149</v>
      </c>
      <c r="B1158" s="441" t="s">
        <v>3154</v>
      </c>
      <c r="C1158" s="429" t="s">
        <v>3155</v>
      </c>
      <c r="D1158" s="97" t="s">
        <v>3650</v>
      </c>
      <c r="E1158" s="97">
        <v>204873388</v>
      </c>
      <c r="F1158" s="97" t="s">
        <v>3157</v>
      </c>
      <c r="G1158" s="443" t="s">
        <v>3709</v>
      </c>
      <c r="H1158" s="471">
        <v>18</v>
      </c>
      <c r="I1158" s="97" t="s">
        <v>3157</v>
      </c>
      <c r="J1158" s="97" t="s">
        <v>3195</v>
      </c>
      <c r="K1158" s="442"/>
      <c r="L1158" s="473">
        <v>790.12800000000004</v>
      </c>
      <c r="M1158" s="459" t="s">
        <v>4392</v>
      </c>
    </row>
    <row r="1159" spans="1:13" ht="76.5" x14ac:dyDescent="0.2">
      <c r="A1159" s="464">
        <v>1150</v>
      </c>
      <c r="B1159" s="441" t="s">
        <v>3154</v>
      </c>
      <c r="C1159" s="429" t="s">
        <v>3155</v>
      </c>
      <c r="D1159" s="97" t="s">
        <v>3650</v>
      </c>
      <c r="E1159" s="97">
        <v>204873388</v>
      </c>
      <c r="F1159" s="97" t="s">
        <v>3157</v>
      </c>
      <c r="G1159" s="443" t="s">
        <v>3709</v>
      </c>
      <c r="H1159" s="471">
        <v>18</v>
      </c>
      <c r="I1159" s="97" t="s">
        <v>3157</v>
      </c>
      <c r="J1159" s="97" t="s">
        <v>3195</v>
      </c>
      <c r="K1159" s="442"/>
      <c r="L1159" s="473">
        <v>790.12800000000004</v>
      </c>
      <c r="M1159" s="459" t="s">
        <v>4393</v>
      </c>
    </row>
    <row r="1160" spans="1:13" ht="76.5" x14ac:dyDescent="0.2">
      <c r="A1160" s="464">
        <v>1151</v>
      </c>
      <c r="B1160" s="441" t="s">
        <v>3154</v>
      </c>
      <c r="C1160" s="429" t="s">
        <v>3155</v>
      </c>
      <c r="D1160" s="97" t="s">
        <v>3650</v>
      </c>
      <c r="E1160" s="97">
        <v>204873388</v>
      </c>
      <c r="F1160" s="97" t="s">
        <v>3157</v>
      </c>
      <c r="G1160" s="443" t="s">
        <v>3709</v>
      </c>
      <c r="H1160" s="471">
        <v>32</v>
      </c>
      <c r="I1160" s="97" t="s">
        <v>3157</v>
      </c>
      <c r="J1160" s="97" t="s">
        <v>3195</v>
      </c>
      <c r="K1160" s="442"/>
      <c r="L1160" s="473">
        <v>1404.672</v>
      </c>
      <c r="M1160" s="459" t="s">
        <v>4394</v>
      </c>
    </row>
    <row r="1161" spans="1:13" ht="89.25" x14ac:dyDescent="0.2">
      <c r="A1161" s="464">
        <v>1152</v>
      </c>
      <c r="B1161" s="441" t="s">
        <v>3154</v>
      </c>
      <c r="C1161" s="429" t="s">
        <v>3155</v>
      </c>
      <c r="D1161" s="97" t="s">
        <v>3650</v>
      </c>
      <c r="E1161" s="97">
        <v>204873388</v>
      </c>
      <c r="F1161" s="97" t="s">
        <v>3157</v>
      </c>
      <c r="G1161" s="443" t="s">
        <v>3709</v>
      </c>
      <c r="H1161" s="471">
        <v>18</v>
      </c>
      <c r="I1161" s="97" t="s">
        <v>3157</v>
      </c>
      <c r="J1161" s="97" t="s">
        <v>3195</v>
      </c>
      <c r="K1161" s="442"/>
      <c r="L1161" s="473">
        <v>790.12800000000004</v>
      </c>
      <c r="M1161" s="459" t="s">
        <v>4395</v>
      </c>
    </row>
    <row r="1162" spans="1:13" ht="76.5" x14ac:dyDescent="0.2">
      <c r="A1162" s="464">
        <v>1153</v>
      </c>
      <c r="B1162" s="441" t="s">
        <v>3154</v>
      </c>
      <c r="C1162" s="429" t="s">
        <v>3155</v>
      </c>
      <c r="D1162" s="97" t="s">
        <v>3650</v>
      </c>
      <c r="E1162" s="97">
        <v>204873388</v>
      </c>
      <c r="F1162" s="97" t="s">
        <v>3157</v>
      </c>
      <c r="G1162" s="443" t="s">
        <v>3709</v>
      </c>
      <c r="H1162" s="471">
        <v>32</v>
      </c>
      <c r="I1162" s="97" t="s">
        <v>3157</v>
      </c>
      <c r="J1162" s="97" t="s">
        <v>3195</v>
      </c>
      <c r="K1162" s="442"/>
      <c r="L1162" s="473">
        <v>1404.672</v>
      </c>
      <c r="M1162" s="459" t="s">
        <v>4396</v>
      </c>
    </row>
    <row r="1163" spans="1:13" ht="63.75" x14ac:dyDescent="0.2">
      <c r="A1163" s="464">
        <v>1154</v>
      </c>
      <c r="B1163" s="441" t="s">
        <v>3154</v>
      </c>
      <c r="C1163" s="429" t="s">
        <v>3155</v>
      </c>
      <c r="D1163" s="97" t="s">
        <v>3650</v>
      </c>
      <c r="E1163" s="97">
        <v>204873388</v>
      </c>
      <c r="F1163" s="97" t="s">
        <v>3157</v>
      </c>
      <c r="G1163" s="443" t="s">
        <v>3709</v>
      </c>
      <c r="H1163" s="471">
        <v>18</v>
      </c>
      <c r="I1163" s="97" t="s">
        <v>3157</v>
      </c>
      <c r="J1163" s="97" t="s">
        <v>3195</v>
      </c>
      <c r="K1163" s="442"/>
      <c r="L1163" s="473">
        <v>790.12800000000004</v>
      </c>
      <c r="M1163" s="459" t="s">
        <v>4397</v>
      </c>
    </row>
    <row r="1164" spans="1:13" ht="45" x14ac:dyDescent="0.2">
      <c r="A1164" s="464">
        <v>1155</v>
      </c>
      <c r="B1164" s="441" t="s">
        <v>3154</v>
      </c>
      <c r="C1164" s="429" t="s">
        <v>3155</v>
      </c>
      <c r="D1164" s="97" t="s">
        <v>3650</v>
      </c>
      <c r="E1164" s="97">
        <v>204873388</v>
      </c>
      <c r="F1164" s="97" t="s">
        <v>3157</v>
      </c>
      <c r="G1164" s="443" t="s">
        <v>3709</v>
      </c>
      <c r="H1164" s="471">
        <v>32</v>
      </c>
      <c r="I1164" s="97" t="s">
        <v>3157</v>
      </c>
      <c r="J1164" s="97" t="s">
        <v>3195</v>
      </c>
      <c r="K1164" s="442"/>
      <c r="L1164" s="473">
        <v>1404.672</v>
      </c>
      <c r="M1164" s="459" t="s">
        <v>4398</v>
      </c>
    </row>
    <row r="1165" spans="1:13" ht="76.5" x14ac:dyDescent="0.2">
      <c r="A1165" s="464">
        <v>1156</v>
      </c>
      <c r="B1165" s="441" t="s">
        <v>3154</v>
      </c>
      <c r="C1165" s="429" t="s">
        <v>3155</v>
      </c>
      <c r="D1165" s="97" t="s">
        <v>3650</v>
      </c>
      <c r="E1165" s="97">
        <v>204873388</v>
      </c>
      <c r="F1165" s="97" t="s">
        <v>3157</v>
      </c>
      <c r="G1165" s="443" t="s">
        <v>3709</v>
      </c>
      <c r="H1165" s="471">
        <v>32</v>
      </c>
      <c r="I1165" s="97" t="s">
        <v>3157</v>
      </c>
      <c r="J1165" s="97" t="s">
        <v>3195</v>
      </c>
      <c r="K1165" s="442"/>
      <c r="L1165" s="473">
        <v>1404.672</v>
      </c>
      <c r="M1165" s="459" t="s">
        <v>4399</v>
      </c>
    </row>
    <row r="1166" spans="1:13" ht="51" x14ac:dyDescent="0.2">
      <c r="A1166" s="464">
        <v>1157</v>
      </c>
      <c r="B1166" s="441" t="s">
        <v>3154</v>
      </c>
      <c r="C1166" s="429" t="s">
        <v>3155</v>
      </c>
      <c r="D1166" s="97" t="s">
        <v>3650</v>
      </c>
      <c r="E1166" s="97">
        <v>204873388</v>
      </c>
      <c r="F1166" s="97" t="s">
        <v>3157</v>
      </c>
      <c r="G1166" s="443" t="s">
        <v>3709</v>
      </c>
      <c r="H1166" s="471">
        <v>18</v>
      </c>
      <c r="I1166" s="97" t="s">
        <v>3157</v>
      </c>
      <c r="J1166" s="97" t="s">
        <v>3195</v>
      </c>
      <c r="K1166" s="442"/>
      <c r="L1166" s="473">
        <v>790.12800000000004</v>
      </c>
      <c r="M1166" s="459" t="s">
        <v>4400</v>
      </c>
    </row>
    <row r="1167" spans="1:13" ht="76.5" x14ac:dyDescent="0.2">
      <c r="A1167" s="464">
        <v>1158</v>
      </c>
      <c r="B1167" s="441" t="s">
        <v>3154</v>
      </c>
      <c r="C1167" s="429" t="s">
        <v>3155</v>
      </c>
      <c r="D1167" s="97" t="s">
        <v>3650</v>
      </c>
      <c r="E1167" s="97">
        <v>204873388</v>
      </c>
      <c r="F1167" s="97" t="s">
        <v>3157</v>
      </c>
      <c r="G1167" s="443" t="s">
        <v>3709</v>
      </c>
      <c r="H1167" s="471">
        <v>32</v>
      </c>
      <c r="I1167" s="97" t="s">
        <v>3157</v>
      </c>
      <c r="J1167" s="97" t="s">
        <v>3195</v>
      </c>
      <c r="K1167" s="442"/>
      <c r="L1167" s="473">
        <v>1404.672</v>
      </c>
      <c r="M1167" s="459" t="s">
        <v>4401</v>
      </c>
    </row>
    <row r="1168" spans="1:13" ht="45" x14ac:dyDescent="0.2">
      <c r="A1168" s="464">
        <v>1159</v>
      </c>
      <c r="B1168" s="441" t="s">
        <v>3154</v>
      </c>
      <c r="C1168" s="429" t="s">
        <v>3155</v>
      </c>
      <c r="D1168" s="97" t="s">
        <v>3650</v>
      </c>
      <c r="E1168" s="97">
        <v>204873388</v>
      </c>
      <c r="F1168" s="97" t="s">
        <v>3157</v>
      </c>
      <c r="G1168" s="443" t="s">
        <v>3709</v>
      </c>
      <c r="H1168" s="471">
        <v>18</v>
      </c>
      <c r="I1168" s="97" t="s">
        <v>3157</v>
      </c>
      <c r="J1168" s="97" t="s">
        <v>3195</v>
      </c>
      <c r="K1168" s="442"/>
      <c r="L1168" s="473">
        <v>790.12800000000004</v>
      </c>
      <c r="M1168" s="459" t="s">
        <v>4402</v>
      </c>
    </row>
    <row r="1169" spans="1:13" ht="63.75" x14ac:dyDescent="0.2">
      <c r="A1169" s="464">
        <v>1160</v>
      </c>
      <c r="B1169" s="441" t="s">
        <v>3154</v>
      </c>
      <c r="C1169" s="429" t="s">
        <v>3155</v>
      </c>
      <c r="D1169" s="97" t="s">
        <v>3650</v>
      </c>
      <c r="E1169" s="97">
        <v>204873388</v>
      </c>
      <c r="F1169" s="97" t="s">
        <v>3157</v>
      </c>
      <c r="G1169" s="443" t="s">
        <v>3709</v>
      </c>
      <c r="H1169" s="471">
        <v>60</v>
      </c>
      <c r="I1169" s="97" t="s">
        <v>3157</v>
      </c>
      <c r="J1169" s="97" t="s">
        <v>3195</v>
      </c>
      <c r="K1169" s="442"/>
      <c r="L1169" s="473">
        <v>2633.76</v>
      </c>
      <c r="M1169" s="459" t="s">
        <v>4403</v>
      </c>
    </row>
    <row r="1170" spans="1:13" ht="51" x14ac:dyDescent="0.2">
      <c r="A1170" s="464">
        <v>1161</v>
      </c>
      <c r="B1170" s="441" t="s">
        <v>3154</v>
      </c>
      <c r="C1170" s="429" t="s">
        <v>3155</v>
      </c>
      <c r="D1170" s="97" t="s">
        <v>3650</v>
      </c>
      <c r="E1170" s="97">
        <v>204873388</v>
      </c>
      <c r="F1170" s="97" t="s">
        <v>3157</v>
      </c>
      <c r="G1170" s="443" t="s">
        <v>3709</v>
      </c>
      <c r="H1170" s="472">
        <v>89.03</v>
      </c>
      <c r="I1170" s="97" t="s">
        <v>3157</v>
      </c>
      <c r="J1170" s="97" t="s">
        <v>3195</v>
      </c>
      <c r="K1170" s="442"/>
      <c r="L1170" s="473">
        <v>3908.06088</v>
      </c>
      <c r="M1170" s="459" t="s">
        <v>4404</v>
      </c>
    </row>
    <row r="1171" spans="1:13" ht="51" x14ac:dyDescent="0.2">
      <c r="A1171" s="464">
        <v>1162</v>
      </c>
      <c r="B1171" s="441" t="s">
        <v>3154</v>
      </c>
      <c r="C1171" s="429" t="s">
        <v>3155</v>
      </c>
      <c r="D1171" s="97" t="s">
        <v>3650</v>
      </c>
      <c r="E1171" s="97">
        <v>204873388</v>
      </c>
      <c r="F1171" s="97" t="s">
        <v>3157</v>
      </c>
      <c r="G1171" s="443" t="s">
        <v>3709</v>
      </c>
      <c r="H1171" s="471">
        <v>36</v>
      </c>
      <c r="I1171" s="97" t="s">
        <v>3157</v>
      </c>
      <c r="J1171" s="97" t="s">
        <v>3195</v>
      </c>
      <c r="K1171" s="442"/>
      <c r="L1171" s="473">
        <v>1580.2560000000001</v>
      </c>
      <c r="M1171" s="459" t="s">
        <v>4405</v>
      </c>
    </row>
    <row r="1172" spans="1:13" ht="63.75" x14ac:dyDescent="0.2">
      <c r="A1172" s="464">
        <v>1163</v>
      </c>
      <c r="B1172" s="441" t="s">
        <v>3154</v>
      </c>
      <c r="C1172" s="429" t="s">
        <v>3155</v>
      </c>
      <c r="D1172" s="97" t="s">
        <v>3650</v>
      </c>
      <c r="E1172" s="97">
        <v>204873388</v>
      </c>
      <c r="F1172" s="97" t="s">
        <v>3157</v>
      </c>
      <c r="G1172" s="443" t="s">
        <v>3709</v>
      </c>
      <c r="H1172" s="471">
        <v>18</v>
      </c>
      <c r="I1172" s="97" t="s">
        <v>3157</v>
      </c>
      <c r="J1172" s="97" t="s">
        <v>3195</v>
      </c>
      <c r="K1172" s="442"/>
      <c r="L1172" s="473">
        <v>790.12800000000004</v>
      </c>
      <c r="M1172" s="459" t="s">
        <v>4406</v>
      </c>
    </row>
    <row r="1173" spans="1:13" ht="51" x14ac:dyDescent="0.2">
      <c r="A1173" s="464">
        <v>1164</v>
      </c>
      <c r="B1173" s="441" t="s">
        <v>3154</v>
      </c>
      <c r="C1173" s="429" t="s">
        <v>3155</v>
      </c>
      <c r="D1173" s="97" t="s">
        <v>3650</v>
      </c>
      <c r="E1173" s="97">
        <v>204873388</v>
      </c>
      <c r="F1173" s="97" t="s">
        <v>3157</v>
      </c>
      <c r="G1173" s="443" t="s">
        <v>3709</v>
      </c>
      <c r="H1173" s="471">
        <v>36</v>
      </c>
      <c r="I1173" s="97" t="s">
        <v>3157</v>
      </c>
      <c r="J1173" s="97" t="s">
        <v>3195</v>
      </c>
      <c r="K1173" s="442"/>
      <c r="L1173" s="473">
        <v>1580.2560000000001</v>
      </c>
      <c r="M1173" s="459" t="s">
        <v>4407</v>
      </c>
    </row>
    <row r="1174" spans="1:13" ht="76.5" x14ac:dyDescent="0.2">
      <c r="A1174" s="464">
        <v>1165</v>
      </c>
      <c r="B1174" s="441" t="s">
        <v>3154</v>
      </c>
      <c r="C1174" s="429" t="s">
        <v>3155</v>
      </c>
      <c r="D1174" s="97" t="s">
        <v>3650</v>
      </c>
      <c r="E1174" s="97">
        <v>204873388</v>
      </c>
      <c r="F1174" s="97" t="s">
        <v>3157</v>
      </c>
      <c r="G1174" s="443" t="s">
        <v>3709</v>
      </c>
      <c r="H1174" s="471">
        <v>36</v>
      </c>
      <c r="I1174" s="97" t="s">
        <v>3157</v>
      </c>
      <c r="J1174" s="97" t="s">
        <v>3195</v>
      </c>
      <c r="K1174" s="442"/>
      <c r="L1174" s="473">
        <v>1580.2560000000001</v>
      </c>
      <c r="M1174" s="459" t="s">
        <v>4408</v>
      </c>
    </row>
    <row r="1175" spans="1:13" ht="76.5" x14ac:dyDescent="0.2">
      <c r="A1175" s="464">
        <v>1166</v>
      </c>
      <c r="B1175" s="441" t="s">
        <v>3154</v>
      </c>
      <c r="C1175" s="429" t="s">
        <v>3155</v>
      </c>
      <c r="D1175" s="97" t="s">
        <v>3650</v>
      </c>
      <c r="E1175" s="97">
        <v>204873388</v>
      </c>
      <c r="F1175" s="97" t="s">
        <v>3157</v>
      </c>
      <c r="G1175" s="443" t="s">
        <v>3709</v>
      </c>
      <c r="H1175" s="471">
        <v>36</v>
      </c>
      <c r="I1175" s="97" t="s">
        <v>3157</v>
      </c>
      <c r="J1175" s="97" t="s">
        <v>3195</v>
      </c>
      <c r="K1175" s="442"/>
      <c r="L1175" s="473">
        <v>1580.2560000000001</v>
      </c>
      <c r="M1175" s="459" t="s">
        <v>4409</v>
      </c>
    </row>
    <row r="1176" spans="1:13" ht="76.5" x14ac:dyDescent="0.2">
      <c r="A1176" s="464">
        <v>1167</v>
      </c>
      <c r="B1176" s="441" t="s">
        <v>3154</v>
      </c>
      <c r="C1176" s="429" t="s">
        <v>3155</v>
      </c>
      <c r="D1176" s="97" t="s">
        <v>3650</v>
      </c>
      <c r="E1176" s="97">
        <v>204873388</v>
      </c>
      <c r="F1176" s="97" t="s">
        <v>3157</v>
      </c>
      <c r="G1176" s="443" t="s">
        <v>3709</v>
      </c>
      <c r="H1176" s="471">
        <v>64</v>
      </c>
      <c r="I1176" s="97" t="s">
        <v>3157</v>
      </c>
      <c r="J1176" s="97" t="s">
        <v>3195</v>
      </c>
      <c r="K1176" s="442"/>
      <c r="L1176" s="473">
        <v>2809.3440000000001</v>
      </c>
      <c r="M1176" s="459" t="s">
        <v>4410</v>
      </c>
    </row>
    <row r="1177" spans="1:13" ht="45" x14ac:dyDescent="0.2">
      <c r="A1177" s="464">
        <v>1168</v>
      </c>
      <c r="B1177" s="441" t="s">
        <v>3154</v>
      </c>
      <c r="C1177" s="429" t="s">
        <v>3155</v>
      </c>
      <c r="D1177" s="97" t="s">
        <v>3650</v>
      </c>
      <c r="E1177" s="97">
        <v>204873388</v>
      </c>
      <c r="F1177" s="97" t="s">
        <v>3157</v>
      </c>
      <c r="G1177" s="443" t="s">
        <v>3709</v>
      </c>
      <c r="H1177" s="471">
        <v>144</v>
      </c>
      <c r="I1177" s="97" t="s">
        <v>3157</v>
      </c>
      <c r="J1177" s="97" t="s">
        <v>3195</v>
      </c>
      <c r="K1177" s="442"/>
      <c r="L1177" s="473">
        <v>6321.0240000000003</v>
      </c>
      <c r="M1177" s="459" t="s">
        <v>4411</v>
      </c>
    </row>
    <row r="1178" spans="1:13" ht="51" x14ac:dyDescent="0.2">
      <c r="A1178" s="464">
        <v>1169</v>
      </c>
      <c r="B1178" s="441" t="s">
        <v>3154</v>
      </c>
      <c r="C1178" s="429" t="s">
        <v>3155</v>
      </c>
      <c r="D1178" s="97" t="s">
        <v>3650</v>
      </c>
      <c r="E1178" s="97">
        <v>204873388</v>
      </c>
      <c r="F1178" s="97" t="s">
        <v>3157</v>
      </c>
      <c r="G1178" s="443" t="s">
        <v>3709</v>
      </c>
      <c r="H1178" s="471">
        <v>64</v>
      </c>
      <c r="I1178" s="97" t="s">
        <v>3157</v>
      </c>
      <c r="J1178" s="97" t="s">
        <v>3195</v>
      </c>
      <c r="K1178" s="442"/>
      <c r="L1178" s="473">
        <v>2809.3440000000001</v>
      </c>
      <c r="M1178" s="459" t="s">
        <v>4412</v>
      </c>
    </row>
    <row r="1179" spans="1:13" ht="89.25" x14ac:dyDescent="0.2">
      <c r="A1179" s="464">
        <v>1170</v>
      </c>
      <c r="B1179" s="441" t="s">
        <v>3154</v>
      </c>
      <c r="C1179" s="429" t="s">
        <v>3155</v>
      </c>
      <c r="D1179" s="97" t="s">
        <v>3650</v>
      </c>
      <c r="E1179" s="97">
        <v>204873388</v>
      </c>
      <c r="F1179" s="97" t="s">
        <v>3157</v>
      </c>
      <c r="G1179" s="443" t="s">
        <v>3709</v>
      </c>
      <c r="H1179" s="471">
        <v>64</v>
      </c>
      <c r="I1179" s="97" t="s">
        <v>3157</v>
      </c>
      <c r="J1179" s="97" t="s">
        <v>3195</v>
      </c>
      <c r="K1179" s="442"/>
      <c r="L1179" s="473">
        <v>2809.3440000000001</v>
      </c>
      <c r="M1179" s="459" t="s">
        <v>4413</v>
      </c>
    </row>
    <row r="1180" spans="1:13" ht="63.75" x14ac:dyDescent="0.2">
      <c r="A1180" s="464">
        <v>1171</v>
      </c>
      <c r="B1180" s="441" t="s">
        <v>3154</v>
      </c>
      <c r="C1180" s="429" t="s">
        <v>3155</v>
      </c>
      <c r="D1180" s="97" t="s">
        <v>3650</v>
      </c>
      <c r="E1180" s="97">
        <v>204873388</v>
      </c>
      <c r="F1180" s="97" t="s">
        <v>3157</v>
      </c>
      <c r="G1180" s="443" t="s">
        <v>3709</v>
      </c>
      <c r="H1180" s="471">
        <v>36</v>
      </c>
      <c r="I1180" s="97" t="s">
        <v>3157</v>
      </c>
      <c r="J1180" s="97" t="s">
        <v>3195</v>
      </c>
      <c r="K1180" s="442"/>
      <c r="L1180" s="473">
        <v>1580.2560000000001</v>
      </c>
      <c r="M1180" s="459" t="s">
        <v>4414</v>
      </c>
    </row>
    <row r="1181" spans="1:13" ht="76.5" x14ac:dyDescent="0.2">
      <c r="A1181" s="464">
        <v>1172</v>
      </c>
      <c r="B1181" s="441" t="s">
        <v>3154</v>
      </c>
      <c r="C1181" s="429" t="s">
        <v>3155</v>
      </c>
      <c r="D1181" s="97" t="s">
        <v>3650</v>
      </c>
      <c r="E1181" s="97">
        <v>204873388</v>
      </c>
      <c r="F1181" s="97" t="s">
        <v>3157</v>
      </c>
      <c r="G1181" s="443" t="s">
        <v>3709</v>
      </c>
      <c r="H1181" s="471">
        <v>36</v>
      </c>
      <c r="I1181" s="97" t="s">
        <v>3157</v>
      </c>
      <c r="J1181" s="97" t="s">
        <v>3195</v>
      </c>
      <c r="K1181" s="442"/>
      <c r="L1181" s="473">
        <v>1580.2560000000001</v>
      </c>
      <c r="M1181" s="459" t="s">
        <v>4415</v>
      </c>
    </row>
    <row r="1182" spans="1:13" ht="51" x14ac:dyDescent="0.2">
      <c r="A1182" s="464">
        <v>1173</v>
      </c>
      <c r="B1182" s="441" t="s">
        <v>3154</v>
      </c>
      <c r="C1182" s="429" t="s">
        <v>3155</v>
      </c>
      <c r="D1182" s="97" t="s">
        <v>3650</v>
      </c>
      <c r="E1182" s="97">
        <v>204873388</v>
      </c>
      <c r="F1182" s="97" t="s">
        <v>3157</v>
      </c>
      <c r="G1182" s="443" t="s">
        <v>3709</v>
      </c>
      <c r="H1182" s="471">
        <v>36</v>
      </c>
      <c r="I1182" s="97" t="s">
        <v>3157</v>
      </c>
      <c r="J1182" s="97" t="s">
        <v>3195</v>
      </c>
      <c r="K1182" s="442"/>
      <c r="L1182" s="473">
        <v>1580.2560000000001</v>
      </c>
      <c r="M1182" s="459" t="s">
        <v>4416</v>
      </c>
    </row>
    <row r="1183" spans="1:13" ht="76.5" x14ac:dyDescent="0.2">
      <c r="A1183" s="464">
        <v>1174</v>
      </c>
      <c r="B1183" s="441" t="s">
        <v>3154</v>
      </c>
      <c r="C1183" s="429" t="s">
        <v>3155</v>
      </c>
      <c r="D1183" s="97" t="s">
        <v>3650</v>
      </c>
      <c r="E1183" s="97">
        <v>204873388</v>
      </c>
      <c r="F1183" s="97" t="s">
        <v>3157</v>
      </c>
      <c r="G1183" s="443" t="s">
        <v>3709</v>
      </c>
      <c r="H1183" s="471">
        <v>36</v>
      </c>
      <c r="I1183" s="97" t="s">
        <v>3157</v>
      </c>
      <c r="J1183" s="97" t="s">
        <v>3195</v>
      </c>
      <c r="K1183" s="442"/>
      <c r="L1183" s="473">
        <v>1580.2560000000001</v>
      </c>
      <c r="M1183" s="459" t="s">
        <v>4417</v>
      </c>
    </row>
    <row r="1184" spans="1:13" ht="45" x14ac:dyDescent="0.2">
      <c r="A1184" s="464">
        <v>1175</v>
      </c>
      <c r="B1184" s="441" t="s">
        <v>3154</v>
      </c>
      <c r="C1184" s="429" t="s">
        <v>3155</v>
      </c>
      <c r="D1184" s="97" t="s">
        <v>3650</v>
      </c>
      <c r="E1184" s="97">
        <v>204873388</v>
      </c>
      <c r="F1184" s="97" t="s">
        <v>3157</v>
      </c>
      <c r="G1184" s="443" t="s">
        <v>3709</v>
      </c>
      <c r="H1184" s="471">
        <v>36</v>
      </c>
      <c r="I1184" s="97" t="s">
        <v>3157</v>
      </c>
      <c r="J1184" s="97" t="s">
        <v>3195</v>
      </c>
      <c r="K1184" s="442"/>
      <c r="L1184" s="473">
        <v>1580.2560000000001</v>
      </c>
      <c r="M1184" s="459" t="s">
        <v>4418</v>
      </c>
    </row>
    <row r="1185" spans="1:13" ht="63.75" x14ac:dyDescent="0.2">
      <c r="A1185" s="464">
        <v>1176</v>
      </c>
      <c r="B1185" s="441" t="s">
        <v>3154</v>
      </c>
      <c r="C1185" s="429" t="s">
        <v>3155</v>
      </c>
      <c r="D1185" s="97" t="s">
        <v>3650</v>
      </c>
      <c r="E1185" s="97">
        <v>204873388</v>
      </c>
      <c r="F1185" s="97" t="s">
        <v>3157</v>
      </c>
      <c r="G1185" s="443" t="s">
        <v>3709</v>
      </c>
      <c r="H1185" s="471">
        <v>64</v>
      </c>
      <c r="I1185" s="97" t="s">
        <v>3157</v>
      </c>
      <c r="J1185" s="97" t="s">
        <v>3195</v>
      </c>
      <c r="K1185" s="442"/>
      <c r="L1185" s="473">
        <v>2809.3440000000001</v>
      </c>
      <c r="M1185" s="459" t="s">
        <v>4419</v>
      </c>
    </row>
    <row r="1186" spans="1:13" ht="63.75" x14ac:dyDescent="0.2">
      <c r="A1186" s="464">
        <v>1177</v>
      </c>
      <c r="B1186" s="441" t="s">
        <v>3154</v>
      </c>
      <c r="C1186" s="429" t="s">
        <v>3155</v>
      </c>
      <c r="D1186" s="97" t="s">
        <v>3650</v>
      </c>
      <c r="E1186" s="97">
        <v>204873388</v>
      </c>
      <c r="F1186" s="97" t="s">
        <v>3157</v>
      </c>
      <c r="G1186" s="443" t="s">
        <v>3709</v>
      </c>
      <c r="H1186" s="471">
        <v>64</v>
      </c>
      <c r="I1186" s="97" t="s">
        <v>3157</v>
      </c>
      <c r="J1186" s="97" t="s">
        <v>3195</v>
      </c>
      <c r="K1186" s="442"/>
      <c r="L1186" s="473">
        <v>2809.3440000000001</v>
      </c>
      <c r="M1186" s="459" t="s">
        <v>4420</v>
      </c>
    </row>
    <row r="1187" spans="1:13" ht="45" x14ac:dyDescent="0.2">
      <c r="A1187" s="464">
        <v>1178</v>
      </c>
      <c r="B1187" s="441" t="s">
        <v>3154</v>
      </c>
      <c r="C1187" s="429" t="s">
        <v>3155</v>
      </c>
      <c r="D1187" s="97" t="s">
        <v>3650</v>
      </c>
      <c r="E1187" s="97">
        <v>204873388</v>
      </c>
      <c r="F1187" s="97" t="s">
        <v>3157</v>
      </c>
      <c r="G1187" s="443" t="s">
        <v>3709</v>
      </c>
      <c r="H1187" s="471">
        <v>36</v>
      </c>
      <c r="I1187" s="97" t="s">
        <v>3157</v>
      </c>
      <c r="J1187" s="97" t="s">
        <v>3195</v>
      </c>
      <c r="K1187" s="442"/>
      <c r="L1187" s="473">
        <v>1580.2560000000001</v>
      </c>
      <c r="M1187" s="459" t="s">
        <v>4421</v>
      </c>
    </row>
    <row r="1188" spans="1:13" ht="102" x14ac:dyDescent="0.2">
      <c r="A1188" s="464">
        <v>1179</v>
      </c>
      <c r="B1188" s="441" t="s">
        <v>3154</v>
      </c>
      <c r="C1188" s="429" t="s">
        <v>3155</v>
      </c>
      <c r="D1188" s="97" t="s">
        <v>3650</v>
      </c>
      <c r="E1188" s="97">
        <v>204873388</v>
      </c>
      <c r="F1188" s="97" t="s">
        <v>3157</v>
      </c>
      <c r="G1188" s="443" t="s">
        <v>3709</v>
      </c>
      <c r="H1188" s="471">
        <v>36</v>
      </c>
      <c r="I1188" s="97" t="s">
        <v>3157</v>
      </c>
      <c r="J1188" s="97" t="s">
        <v>3195</v>
      </c>
      <c r="K1188" s="442"/>
      <c r="L1188" s="473">
        <v>1580.2560000000001</v>
      </c>
      <c r="M1188" s="459" t="s">
        <v>4422</v>
      </c>
    </row>
    <row r="1189" spans="1:13" ht="63.75" x14ac:dyDescent="0.2">
      <c r="A1189" s="464">
        <v>1180</v>
      </c>
      <c r="B1189" s="441" t="s">
        <v>3154</v>
      </c>
      <c r="C1189" s="429" t="s">
        <v>3155</v>
      </c>
      <c r="D1189" s="97" t="s">
        <v>3650</v>
      </c>
      <c r="E1189" s="97">
        <v>204873388</v>
      </c>
      <c r="F1189" s="97" t="s">
        <v>3157</v>
      </c>
      <c r="G1189" s="443" t="s">
        <v>3709</v>
      </c>
      <c r="H1189" s="471">
        <v>36</v>
      </c>
      <c r="I1189" s="97" t="s">
        <v>3157</v>
      </c>
      <c r="J1189" s="97" t="s">
        <v>3195</v>
      </c>
      <c r="K1189" s="442"/>
      <c r="L1189" s="473">
        <v>1580.2560000000001</v>
      </c>
      <c r="M1189" s="459" t="s">
        <v>4423</v>
      </c>
    </row>
    <row r="1190" spans="1:13" ht="63.75" x14ac:dyDescent="0.2">
      <c r="A1190" s="464">
        <v>1181</v>
      </c>
      <c r="B1190" s="441" t="s">
        <v>3154</v>
      </c>
      <c r="C1190" s="429" t="s">
        <v>3155</v>
      </c>
      <c r="D1190" s="97" t="s">
        <v>3650</v>
      </c>
      <c r="E1190" s="97">
        <v>204873388</v>
      </c>
      <c r="F1190" s="97" t="s">
        <v>3157</v>
      </c>
      <c r="G1190" s="443" t="s">
        <v>3709</v>
      </c>
      <c r="H1190" s="471">
        <v>36</v>
      </c>
      <c r="I1190" s="97" t="s">
        <v>3157</v>
      </c>
      <c r="J1190" s="97" t="s">
        <v>3195</v>
      </c>
      <c r="K1190" s="442"/>
      <c r="L1190" s="473">
        <v>1580.2560000000001</v>
      </c>
      <c r="M1190" s="459" t="s">
        <v>4424</v>
      </c>
    </row>
    <row r="1191" spans="1:13" ht="63.75" x14ac:dyDescent="0.2">
      <c r="A1191" s="464">
        <v>1182</v>
      </c>
      <c r="B1191" s="441" t="s">
        <v>3154</v>
      </c>
      <c r="C1191" s="429" t="s">
        <v>3155</v>
      </c>
      <c r="D1191" s="97" t="s">
        <v>3650</v>
      </c>
      <c r="E1191" s="97">
        <v>204873388</v>
      </c>
      <c r="F1191" s="97" t="s">
        <v>3157</v>
      </c>
      <c r="G1191" s="443" t="s">
        <v>3709</v>
      </c>
      <c r="H1191" s="471">
        <v>100</v>
      </c>
      <c r="I1191" s="97" t="s">
        <v>3157</v>
      </c>
      <c r="J1191" s="97" t="s">
        <v>3195</v>
      </c>
      <c r="K1191" s="442"/>
      <c r="L1191" s="473">
        <v>4389.6000000000004</v>
      </c>
      <c r="M1191" s="459" t="s">
        <v>4425</v>
      </c>
    </row>
    <row r="1192" spans="1:13" ht="76.5" x14ac:dyDescent="0.2">
      <c r="A1192" s="464">
        <v>1183</v>
      </c>
      <c r="B1192" s="441" t="s">
        <v>3154</v>
      </c>
      <c r="C1192" s="429" t="s">
        <v>3155</v>
      </c>
      <c r="D1192" s="97" t="s">
        <v>3650</v>
      </c>
      <c r="E1192" s="97">
        <v>204873388</v>
      </c>
      <c r="F1192" s="97" t="s">
        <v>3157</v>
      </c>
      <c r="G1192" s="443" t="s">
        <v>3709</v>
      </c>
      <c r="H1192" s="471">
        <v>36</v>
      </c>
      <c r="I1192" s="97" t="s">
        <v>3157</v>
      </c>
      <c r="J1192" s="97" t="s">
        <v>3195</v>
      </c>
      <c r="K1192" s="442"/>
      <c r="L1192" s="473">
        <v>1580.2560000000001</v>
      </c>
      <c r="M1192" s="459" t="s">
        <v>4426</v>
      </c>
    </row>
    <row r="1193" spans="1:13" ht="76.5" x14ac:dyDescent="0.2">
      <c r="A1193" s="464">
        <v>1184</v>
      </c>
      <c r="B1193" s="441" t="s">
        <v>3154</v>
      </c>
      <c r="C1193" s="429" t="s">
        <v>3155</v>
      </c>
      <c r="D1193" s="97" t="s">
        <v>3650</v>
      </c>
      <c r="E1193" s="97">
        <v>204873388</v>
      </c>
      <c r="F1193" s="97" t="s">
        <v>3157</v>
      </c>
      <c r="G1193" s="443" t="s">
        <v>3709</v>
      </c>
      <c r="H1193" s="471">
        <v>36</v>
      </c>
      <c r="I1193" s="97" t="s">
        <v>3157</v>
      </c>
      <c r="J1193" s="97" t="s">
        <v>3195</v>
      </c>
      <c r="K1193" s="442"/>
      <c r="L1193" s="473">
        <v>1580.2560000000001</v>
      </c>
      <c r="M1193" s="459" t="s">
        <v>4427</v>
      </c>
    </row>
    <row r="1194" spans="1:13" ht="51" x14ac:dyDescent="0.2">
      <c r="A1194" s="464">
        <v>1185</v>
      </c>
      <c r="B1194" s="441" t="s">
        <v>3154</v>
      </c>
      <c r="C1194" s="429" t="s">
        <v>3155</v>
      </c>
      <c r="D1194" s="97" t="s">
        <v>3650</v>
      </c>
      <c r="E1194" s="97">
        <v>204873388</v>
      </c>
      <c r="F1194" s="97" t="s">
        <v>3157</v>
      </c>
      <c r="G1194" s="443" t="s">
        <v>3709</v>
      </c>
      <c r="H1194" s="471">
        <v>36</v>
      </c>
      <c r="I1194" s="97" t="s">
        <v>3157</v>
      </c>
      <c r="J1194" s="97" t="s">
        <v>3195</v>
      </c>
      <c r="K1194" s="442"/>
      <c r="L1194" s="473">
        <v>1580.2560000000001</v>
      </c>
      <c r="M1194" s="459" t="s">
        <v>4428</v>
      </c>
    </row>
    <row r="1195" spans="1:13" ht="63.75" x14ac:dyDescent="0.2">
      <c r="A1195" s="464">
        <v>1186</v>
      </c>
      <c r="B1195" s="441" t="s">
        <v>3154</v>
      </c>
      <c r="C1195" s="429" t="s">
        <v>3155</v>
      </c>
      <c r="D1195" s="97" t="s">
        <v>3650</v>
      </c>
      <c r="E1195" s="97">
        <v>204873388</v>
      </c>
      <c r="F1195" s="97" t="s">
        <v>3157</v>
      </c>
      <c r="G1195" s="443" t="s">
        <v>3709</v>
      </c>
      <c r="H1195" s="471">
        <v>36</v>
      </c>
      <c r="I1195" s="97" t="s">
        <v>3157</v>
      </c>
      <c r="J1195" s="97" t="s">
        <v>3195</v>
      </c>
      <c r="K1195" s="442"/>
      <c r="L1195" s="473">
        <v>1580.2560000000001</v>
      </c>
      <c r="M1195" s="459" t="s">
        <v>4429</v>
      </c>
    </row>
    <row r="1196" spans="1:13" ht="89.25" x14ac:dyDescent="0.2">
      <c r="A1196" s="464">
        <v>1187</v>
      </c>
      <c r="B1196" s="441" t="s">
        <v>3154</v>
      </c>
      <c r="C1196" s="429" t="s">
        <v>3155</v>
      </c>
      <c r="D1196" s="97" t="s">
        <v>3650</v>
      </c>
      <c r="E1196" s="97">
        <v>204873388</v>
      </c>
      <c r="F1196" s="97" t="s">
        <v>3157</v>
      </c>
      <c r="G1196" s="443" t="s">
        <v>3709</v>
      </c>
      <c r="H1196" s="471">
        <v>36</v>
      </c>
      <c r="I1196" s="97" t="s">
        <v>3157</v>
      </c>
      <c r="J1196" s="97" t="s">
        <v>3195</v>
      </c>
      <c r="K1196" s="442"/>
      <c r="L1196" s="473">
        <v>1580.2560000000001</v>
      </c>
      <c r="M1196" s="459" t="s">
        <v>4430</v>
      </c>
    </row>
    <row r="1197" spans="1:13" ht="63.75" x14ac:dyDescent="0.2">
      <c r="A1197" s="464">
        <v>1188</v>
      </c>
      <c r="B1197" s="441" t="s">
        <v>3154</v>
      </c>
      <c r="C1197" s="429" t="s">
        <v>3155</v>
      </c>
      <c r="D1197" s="97" t="s">
        <v>3650</v>
      </c>
      <c r="E1197" s="97">
        <v>204873388</v>
      </c>
      <c r="F1197" s="97" t="s">
        <v>3157</v>
      </c>
      <c r="G1197" s="443" t="s">
        <v>3709</v>
      </c>
      <c r="H1197" s="471">
        <v>48</v>
      </c>
      <c r="I1197" s="97" t="s">
        <v>3157</v>
      </c>
      <c r="J1197" s="97" t="s">
        <v>3195</v>
      </c>
      <c r="K1197" s="442"/>
      <c r="L1197" s="473">
        <v>2107.0080000000003</v>
      </c>
      <c r="M1197" s="459" t="s">
        <v>4431</v>
      </c>
    </row>
    <row r="1198" spans="1:13" ht="76.5" x14ac:dyDescent="0.2">
      <c r="A1198" s="464">
        <v>1189</v>
      </c>
      <c r="B1198" s="441" t="s">
        <v>3154</v>
      </c>
      <c r="C1198" s="429" t="s">
        <v>3155</v>
      </c>
      <c r="D1198" s="97" t="s">
        <v>3650</v>
      </c>
      <c r="E1198" s="97">
        <v>204873388</v>
      </c>
      <c r="F1198" s="97" t="s">
        <v>3157</v>
      </c>
      <c r="G1198" s="443" t="s">
        <v>3709</v>
      </c>
      <c r="H1198" s="471">
        <v>48</v>
      </c>
      <c r="I1198" s="97" t="s">
        <v>3157</v>
      </c>
      <c r="J1198" s="97" t="s">
        <v>3195</v>
      </c>
      <c r="K1198" s="442"/>
      <c r="L1198" s="473">
        <v>2107.0080000000003</v>
      </c>
      <c r="M1198" s="459" t="s">
        <v>4432</v>
      </c>
    </row>
    <row r="1199" spans="1:13" ht="51" x14ac:dyDescent="0.2">
      <c r="A1199" s="464">
        <v>1190</v>
      </c>
      <c r="B1199" s="441" t="s">
        <v>3154</v>
      </c>
      <c r="C1199" s="429" t="s">
        <v>3155</v>
      </c>
      <c r="D1199" s="97" t="s">
        <v>3650</v>
      </c>
      <c r="E1199" s="97">
        <v>204873388</v>
      </c>
      <c r="F1199" s="97" t="s">
        <v>3157</v>
      </c>
      <c r="G1199" s="443" t="s">
        <v>3709</v>
      </c>
      <c r="H1199" s="471">
        <v>36</v>
      </c>
      <c r="I1199" s="97" t="s">
        <v>3157</v>
      </c>
      <c r="J1199" s="97" t="s">
        <v>3195</v>
      </c>
      <c r="K1199" s="442"/>
      <c r="L1199" s="473">
        <v>1580.2560000000001</v>
      </c>
      <c r="M1199" s="459" t="s">
        <v>4433</v>
      </c>
    </row>
    <row r="1200" spans="1:13" ht="63.75" x14ac:dyDescent="0.2">
      <c r="A1200" s="464">
        <v>1191</v>
      </c>
      <c r="B1200" s="441" t="s">
        <v>3154</v>
      </c>
      <c r="C1200" s="429" t="s">
        <v>3155</v>
      </c>
      <c r="D1200" s="97" t="s">
        <v>3650</v>
      </c>
      <c r="E1200" s="97">
        <v>204873388</v>
      </c>
      <c r="F1200" s="97" t="s">
        <v>3157</v>
      </c>
      <c r="G1200" s="443" t="s">
        <v>3709</v>
      </c>
      <c r="H1200" s="471">
        <v>18</v>
      </c>
      <c r="I1200" s="97" t="s">
        <v>3157</v>
      </c>
      <c r="J1200" s="97" t="s">
        <v>3195</v>
      </c>
      <c r="K1200" s="442"/>
      <c r="L1200" s="473">
        <v>790.12800000000004</v>
      </c>
      <c r="M1200" s="459" t="s">
        <v>4434</v>
      </c>
    </row>
    <row r="1201" spans="1:13" ht="63.75" x14ac:dyDescent="0.2">
      <c r="A1201" s="464">
        <v>1192</v>
      </c>
      <c r="B1201" s="441" t="s">
        <v>3154</v>
      </c>
      <c r="C1201" s="429" t="s">
        <v>3155</v>
      </c>
      <c r="D1201" s="97" t="s">
        <v>3650</v>
      </c>
      <c r="E1201" s="97">
        <v>204873388</v>
      </c>
      <c r="F1201" s="97" t="s">
        <v>3157</v>
      </c>
      <c r="G1201" s="443" t="s">
        <v>3709</v>
      </c>
      <c r="H1201" s="471">
        <v>18</v>
      </c>
      <c r="I1201" s="97" t="s">
        <v>3157</v>
      </c>
      <c r="J1201" s="97" t="s">
        <v>3195</v>
      </c>
      <c r="K1201" s="442"/>
      <c r="L1201" s="473">
        <v>790.12800000000004</v>
      </c>
      <c r="M1201" s="459" t="s">
        <v>4397</v>
      </c>
    </row>
    <row r="1202" spans="1:13" ht="76.5" x14ac:dyDescent="0.2">
      <c r="A1202" s="464">
        <v>1193</v>
      </c>
      <c r="B1202" s="441" t="s">
        <v>3154</v>
      </c>
      <c r="C1202" s="429" t="s">
        <v>3155</v>
      </c>
      <c r="D1202" s="97" t="s">
        <v>3650</v>
      </c>
      <c r="E1202" s="97">
        <v>204873388</v>
      </c>
      <c r="F1202" s="97" t="s">
        <v>3157</v>
      </c>
      <c r="G1202" s="443" t="s">
        <v>3709</v>
      </c>
      <c r="H1202" s="471">
        <v>84</v>
      </c>
      <c r="I1202" s="97" t="s">
        <v>3157</v>
      </c>
      <c r="J1202" s="97" t="s">
        <v>3195</v>
      </c>
      <c r="K1202" s="442"/>
      <c r="L1202" s="473">
        <v>3687.2640000000001</v>
      </c>
      <c r="M1202" s="459" t="s">
        <v>4435</v>
      </c>
    </row>
    <row r="1203" spans="1:13" ht="89.25" x14ac:dyDescent="0.2">
      <c r="A1203" s="464">
        <v>1194</v>
      </c>
      <c r="B1203" s="441" t="s">
        <v>3154</v>
      </c>
      <c r="C1203" s="429" t="s">
        <v>3155</v>
      </c>
      <c r="D1203" s="97" t="s">
        <v>3650</v>
      </c>
      <c r="E1203" s="97">
        <v>204873388</v>
      </c>
      <c r="F1203" s="97" t="s">
        <v>3157</v>
      </c>
      <c r="G1203" s="443" t="s">
        <v>3709</v>
      </c>
      <c r="H1203" s="471">
        <v>36</v>
      </c>
      <c r="I1203" s="97" t="s">
        <v>3157</v>
      </c>
      <c r="J1203" s="97" t="s">
        <v>3195</v>
      </c>
      <c r="K1203" s="442"/>
      <c r="L1203" s="473">
        <v>1580.2560000000001</v>
      </c>
      <c r="M1203" s="459" t="s">
        <v>4436</v>
      </c>
    </row>
    <row r="1204" spans="1:13" ht="102" x14ac:dyDescent="0.2">
      <c r="A1204" s="464">
        <v>1195</v>
      </c>
      <c r="B1204" s="441" t="s">
        <v>3154</v>
      </c>
      <c r="C1204" s="429" t="s">
        <v>3155</v>
      </c>
      <c r="D1204" s="97" t="s">
        <v>3650</v>
      </c>
      <c r="E1204" s="97">
        <v>204873388</v>
      </c>
      <c r="F1204" s="97" t="s">
        <v>3157</v>
      </c>
      <c r="G1204" s="443" t="s">
        <v>3709</v>
      </c>
      <c r="H1204" s="471">
        <v>36</v>
      </c>
      <c r="I1204" s="97" t="s">
        <v>3157</v>
      </c>
      <c r="J1204" s="97" t="s">
        <v>3195</v>
      </c>
      <c r="K1204" s="442"/>
      <c r="L1204" s="473">
        <v>1580.2560000000001</v>
      </c>
      <c r="M1204" s="459" t="s">
        <v>4437</v>
      </c>
    </row>
    <row r="1205" spans="1:13" ht="76.5" x14ac:dyDescent="0.2">
      <c r="A1205" s="464">
        <v>1196</v>
      </c>
      <c r="B1205" s="441" t="s">
        <v>3154</v>
      </c>
      <c r="C1205" s="429" t="s">
        <v>3155</v>
      </c>
      <c r="D1205" s="97" t="s">
        <v>3650</v>
      </c>
      <c r="E1205" s="97">
        <v>204873388</v>
      </c>
      <c r="F1205" s="97" t="s">
        <v>3157</v>
      </c>
      <c r="G1205" s="443" t="s">
        <v>3709</v>
      </c>
      <c r="H1205" s="471">
        <v>36</v>
      </c>
      <c r="I1205" s="97" t="s">
        <v>3157</v>
      </c>
      <c r="J1205" s="97" t="s">
        <v>3195</v>
      </c>
      <c r="K1205" s="442"/>
      <c r="L1205" s="473">
        <v>1580.2560000000001</v>
      </c>
      <c r="M1205" s="459" t="s">
        <v>4438</v>
      </c>
    </row>
    <row r="1206" spans="1:13" ht="51" x14ac:dyDescent="0.2">
      <c r="A1206" s="464">
        <v>1197</v>
      </c>
      <c r="B1206" s="441" t="s">
        <v>3154</v>
      </c>
      <c r="C1206" s="429" t="s">
        <v>3155</v>
      </c>
      <c r="D1206" s="97" t="s">
        <v>3650</v>
      </c>
      <c r="E1206" s="97">
        <v>204873388</v>
      </c>
      <c r="F1206" s="97" t="s">
        <v>3157</v>
      </c>
      <c r="G1206" s="443" t="s">
        <v>3709</v>
      </c>
      <c r="H1206" s="471">
        <v>36</v>
      </c>
      <c r="I1206" s="97" t="s">
        <v>3157</v>
      </c>
      <c r="J1206" s="97" t="s">
        <v>3195</v>
      </c>
      <c r="K1206" s="442"/>
      <c r="L1206" s="473">
        <v>1580.2560000000001</v>
      </c>
      <c r="M1206" s="459" t="s">
        <v>4439</v>
      </c>
    </row>
    <row r="1207" spans="1:13" ht="45" x14ac:dyDescent="0.2">
      <c r="A1207" s="464">
        <v>1198</v>
      </c>
      <c r="B1207" s="441" t="s">
        <v>3154</v>
      </c>
      <c r="C1207" s="429" t="s">
        <v>3155</v>
      </c>
      <c r="D1207" s="97" t="s">
        <v>3650</v>
      </c>
      <c r="E1207" s="97">
        <v>204873388</v>
      </c>
      <c r="F1207" s="97" t="s">
        <v>3157</v>
      </c>
      <c r="G1207" s="443" t="s">
        <v>3709</v>
      </c>
      <c r="H1207" s="471">
        <v>36</v>
      </c>
      <c r="I1207" s="97" t="s">
        <v>3157</v>
      </c>
      <c r="J1207" s="97" t="s">
        <v>3195</v>
      </c>
      <c r="K1207" s="442"/>
      <c r="L1207" s="473">
        <v>1580.2560000000001</v>
      </c>
      <c r="M1207" s="459" t="s">
        <v>4440</v>
      </c>
    </row>
    <row r="1208" spans="1:13" ht="63.75" x14ac:dyDescent="0.2">
      <c r="A1208" s="464">
        <v>1199</v>
      </c>
      <c r="B1208" s="441" t="s">
        <v>3154</v>
      </c>
      <c r="C1208" s="429" t="s">
        <v>3155</v>
      </c>
      <c r="D1208" s="97" t="s">
        <v>3650</v>
      </c>
      <c r="E1208" s="97">
        <v>204873388</v>
      </c>
      <c r="F1208" s="97" t="s">
        <v>3157</v>
      </c>
      <c r="G1208" s="443" t="s">
        <v>3709</v>
      </c>
      <c r="H1208" s="471">
        <v>54</v>
      </c>
      <c r="I1208" s="97" t="s">
        <v>3157</v>
      </c>
      <c r="J1208" s="97" t="s">
        <v>3195</v>
      </c>
      <c r="K1208" s="442"/>
      <c r="L1208" s="473">
        <v>2370.384</v>
      </c>
      <c r="M1208" s="459" t="s">
        <v>4441</v>
      </c>
    </row>
    <row r="1209" spans="1:13" ht="63.75" x14ac:dyDescent="0.2">
      <c r="A1209" s="464">
        <v>1200</v>
      </c>
      <c r="B1209" s="441" t="s">
        <v>3154</v>
      </c>
      <c r="C1209" s="429" t="s">
        <v>3155</v>
      </c>
      <c r="D1209" s="97" t="s">
        <v>3650</v>
      </c>
      <c r="E1209" s="97">
        <v>204873388</v>
      </c>
      <c r="F1209" s="97" t="s">
        <v>3157</v>
      </c>
      <c r="G1209" s="443" t="s">
        <v>3709</v>
      </c>
      <c r="H1209" s="471">
        <v>36</v>
      </c>
      <c r="I1209" s="97" t="s">
        <v>3157</v>
      </c>
      <c r="J1209" s="97" t="s">
        <v>3195</v>
      </c>
      <c r="K1209" s="442"/>
      <c r="L1209" s="473">
        <v>1580.2560000000001</v>
      </c>
      <c r="M1209" s="459" t="s">
        <v>4442</v>
      </c>
    </row>
    <row r="1210" spans="1:13" ht="45" x14ac:dyDescent="0.2">
      <c r="A1210" s="464">
        <v>1201</v>
      </c>
      <c r="B1210" s="441" t="s">
        <v>3154</v>
      </c>
      <c r="C1210" s="429" t="s">
        <v>3155</v>
      </c>
      <c r="D1210" s="97" t="s">
        <v>3650</v>
      </c>
      <c r="E1210" s="97">
        <v>204873388</v>
      </c>
      <c r="F1210" s="97" t="s">
        <v>3157</v>
      </c>
      <c r="G1210" s="443" t="s">
        <v>3709</v>
      </c>
      <c r="H1210" s="471">
        <v>32</v>
      </c>
      <c r="I1210" s="97" t="s">
        <v>3157</v>
      </c>
      <c r="J1210" s="97" t="s">
        <v>3195</v>
      </c>
      <c r="K1210" s="442"/>
      <c r="L1210" s="473">
        <v>1404.672</v>
      </c>
      <c r="M1210" s="459" t="s">
        <v>4443</v>
      </c>
    </row>
    <row r="1211" spans="1:13" ht="45" x14ac:dyDescent="0.2">
      <c r="A1211" s="464">
        <v>1202</v>
      </c>
      <c r="B1211" s="441" t="s">
        <v>3154</v>
      </c>
      <c r="C1211" s="429" t="s">
        <v>3155</v>
      </c>
      <c r="D1211" s="97" t="s">
        <v>3650</v>
      </c>
      <c r="E1211" s="97">
        <v>204873388</v>
      </c>
      <c r="F1211" s="97" t="s">
        <v>3157</v>
      </c>
      <c r="G1211" s="443" t="s">
        <v>3709</v>
      </c>
      <c r="H1211" s="471">
        <v>12</v>
      </c>
      <c r="I1211" s="97" t="s">
        <v>3157</v>
      </c>
      <c r="J1211" s="97" t="s">
        <v>3195</v>
      </c>
      <c r="K1211" s="442"/>
      <c r="L1211" s="473">
        <v>526.75199999999995</v>
      </c>
      <c r="M1211" s="459" t="s">
        <v>4444</v>
      </c>
    </row>
    <row r="1212" spans="1:13" ht="102" x14ac:dyDescent="0.2">
      <c r="A1212" s="464">
        <v>1203</v>
      </c>
      <c r="B1212" s="441" t="s">
        <v>3154</v>
      </c>
      <c r="C1212" s="429" t="s">
        <v>3155</v>
      </c>
      <c r="D1212" s="97" t="s">
        <v>3650</v>
      </c>
      <c r="E1212" s="97">
        <v>204873388</v>
      </c>
      <c r="F1212" s="97" t="s">
        <v>3157</v>
      </c>
      <c r="G1212" s="443" t="s">
        <v>3709</v>
      </c>
      <c r="H1212" s="471">
        <v>18</v>
      </c>
      <c r="I1212" s="97" t="s">
        <v>3157</v>
      </c>
      <c r="J1212" s="97" t="s">
        <v>3195</v>
      </c>
      <c r="K1212" s="442"/>
      <c r="L1212" s="473">
        <v>790.12800000000004</v>
      </c>
      <c r="M1212" s="459" t="s">
        <v>4445</v>
      </c>
    </row>
    <row r="1213" spans="1:13" ht="45" x14ac:dyDescent="0.2">
      <c r="A1213" s="464">
        <v>1204</v>
      </c>
      <c r="B1213" s="441" t="s">
        <v>3154</v>
      </c>
      <c r="C1213" s="429" t="s">
        <v>3155</v>
      </c>
      <c r="D1213" s="97" t="s">
        <v>3650</v>
      </c>
      <c r="E1213" s="97">
        <v>204873388</v>
      </c>
      <c r="F1213" s="97" t="s">
        <v>3157</v>
      </c>
      <c r="G1213" s="443" t="s">
        <v>3709</v>
      </c>
      <c r="H1213" s="471">
        <v>18</v>
      </c>
      <c r="I1213" s="97" t="s">
        <v>3157</v>
      </c>
      <c r="J1213" s="97" t="s">
        <v>3195</v>
      </c>
      <c r="K1213" s="442"/>
      <c r="L1213" s="473">
        <v>790.12800000000004</v>
      </c>
      <c r="M1213" s="459" t="s">
        <v>4446</v>
      </c>
    </row>
    <row r="1214" spans="1:13" ht="76.5" x14ac:dyDescent="0.2">
      <c r="A1214" s="464">
        <v>1205</v>
      </c>
      <c r="B1214" s="441" t="s">
        <v>3154</v>
      </c>
      <c r="C1214" s="429" t="s">
        <v>3155</v>
      </c>
      <c r="D1214" s="97" t="s">
        <v>3650</v>
      </c>
      <c r="E1214" s="97">
        <v>204873388</v>
      </c>
      <c r="F1214" s="97" t="s">
        <v>3157</v>
      </c>
      <c r="G1214" s="443" t="s">
        <v>3709</v>
      </c>
      <c r="H1214" s="471">
        <v>18</v>
      </c>
      <c r="I1214" s="97" t="s">
        <v>3157</v>
      </c>
      <c r="J1214" s="97" t="s">
        <v>3195</v>
      </c>
      <c r="K1214" s="442"/>
      <c r="L1214" s="473">
        <v>790.12800000000004</v>
      </c>
      <c r="M1214" s="459" t="s">
        <v>4447</v>
      </c>
    </row>
    <row r="1215" spans="1:13" ht="89.25" x14ac:dyDescent="0.2">
      <c r="A1215" s="464">
        <v>1206</v>
      </c>
      <c r="B1215" s="441" t="s">
        <v>3154</v>
      </c>
      <c r="C1215" s="429" t="s">
        <v>3155</v>
      </c>
      <c r="D1215" s="97" t="s">
        <v>3650</v>
      </c>
      <c r="E1215" s="97">
        <v>204873388</v>
      </c>
      <c r="F1215" s="97" t="s">
        <v>3157</v>
      </c>
      <c r="G1215" s="443" t="s">
        <v>3709</v>
      </c>
      <c r="H1215" s="471">
        <v>36</v>
      </c>
      <c r="I1215" s="97" t="s">
        <v>3157</v>
      </c>
      <c r="J1215" s="97" t="s">
        <v>3195</v>
      </c>
      <c r="K1215" s="442"/>
      <c r="L1215" s="473">
        <v>1580.2560000000001</v>
      </c>
      <c r="M1215" s="459" t="s">
        <v>4448</v>
      </c>
    </row>
    <row r="1216" spans="1:13" ht="63.75" x14ac:dyDescent="0.2">
      <c r="A1216" s="464">
        <v>1207</v>
      </c>
      <c r="B1216" s="441" t="s">
        <v>3154</v>
      </c>
      <c r="C1216" s="429" t="s">
        <v>3155</v>
      </c>
      <c r="D1216" s="97" t="s">
        <v>3650</v>
      </c>
      <c r="E1216" s="97">
        <v>204873388</v>
      </c>
      <c r="F1216" s="97" t="s">
        <v>3157</v>
      </c>
      <c r="G1216" s="443" t="s">
        <v>3709</v>
      </c>
      <c r="H1216" s="471">
        <v>18</v>
      </c>
      <c r="I1216" s="97" t="s">
        <v>3157</v>
      </c>
      <c r="J1216" s="97" t="s">
        <v>3195</v>
      </c>
      <c r="K1216" s="442"/>
      <c r="L1216" s="473">
        <v>790.12800000000004</v>
      </c>
      <c r="M1216" s="459" t="s">
        <v>4449</v>
      </c>
    </row>
    <row r="1217" spans="1:13" ht="51" x14ac:dyDescent="0.2">
      <c r="A1217" s="464">
        <v>1208</v>
      </c>
      <c r="B1217" s="441" t="s">
        <v>3154</v>
      </c>
      <c r="C1217" s="429" t="s">
        <v>3155</v>
      </c>
      <c r="D1217" s="97" t="s">
        <v>3650</v>
      </c>
      <c r="E1217" s="97">
        <v>204873388</v>
      </c>
      <c r="F1217" s="97" t="s">
        <v>3157</v>
      </c>
      <c r="G1217" s="443" t="s">
        <v>3709</v>
      </c>
      <c r="H1217" s="471">
        <v>36</v>
      </c>
      <c r="I1217" s="97" t="s">
        <v>3157</v>
      </c>
      <c r="J1217" s="97" t="s">
        <v>3195</v>
      </c>
      <c r="K1217" s="442"/>
      <c r="L1217" s="473">
        <v>1580.2560000000001</v>
      </c>
      <c r="M1217" s="459" t="s">
        <v>4450</v>
      </c>
    </row>
    <row r="1218" spans="1:13" ht="63.75" x14ac:dyDescent="0.2">
      <c r="A1218" s="464">
        <v>1209</v>
      </c>
      <c r="B1218" s="441" t="s">
        <v>3154</v>
      </c>
      <c r="C1218" s="429" t="s">
        <v>3155</v>
      </c>
      <c r="D1218" s="97" t="s">
        <v>3650</v>
      </c>
      <c r="E1218" s="97">
        <v>204873388</v>
      </c>
      <c r="F1218" s="97" t="s">
        <v>3157</v>
      </c>
      <c r="G1218" s="443" t="s">
        <v>3709</v>
      </c>
      <c r="H1218" s="471">
        <v>18</v>
      </c>
      <c r="I1218" s="97" t="s">
        <v>3157</v>
      </c>
      <c r="J1218" s="97" t="s">
        <v>3195</v>
      </c>
      <c r="K1218" s="442"/>
      <c r="L1218" s="473">
        <v>790.12800000000004</v>
      </c>
      <c r="M1218" s="459" t="s">
        <v>4451</v>
      </c>
    </row>
    <row r="1219" spans="1:13" ht="45" x14ac:dyDescent="0.2">
      <c r="A1219" s="464">
        <v>1210</v>
      </c>
      <c r="B1219" s="441" t="s">
        <v>3154</v>
      </c>
      <c r="C1219" s="429" t="s">
        <v>3155</v>
      </c>
      <c r="D1219" s="97" t="s">
        <v>3650</v>
      </c>
      <c r="E1219" s="97">
        <v>204873388</v>
      </c>
      <c r="F1219" s="97" t="s">
        <v>3157</v>
      </c>
      <c r="G1219" s="443" t="s">
        <v>3709</v>
      </c>
      <c r="H1219" s="471">
        <v>36</v>
      </c>
      <c r="I1219" s="97" t="s">
        <v>3157</v>
      </c>
      <c r="J1219" s="97" t="s">
        <v>3195</v>
      </c>
      <c r="K1219" s="442"/>
      <c r="L1219" s="473">
        <v>1580.2560000000001</v>
      </c>
      <c r="M1219" s="459" t="s">
        <v>4452</v>
      </c>
    </row>
    <row r="1220" spans="1:13" ht="51" x14ac:dyDescent="0.2">
      <c r="A1220" s="464">
        <v>1211</v>
      </c>
      <c r="B1220" s="441" t="s">
        <v>3154</v>
      </c>
      <c r="C1220" s="429" t="s">
        <v>3155</v>
      </c>
      <c r="D1220" s="97" t="s">
        <v>3650</v>
      </c>
      <c r="E1220" s="97">
        <v>204873388</v>
      </c>
      <c r="F1220" s="97" t="s">
        <v>3157</v>
      </c>
      <c r="G1220" s="443" t="s">
        <v>3709</v>
      </c>
      <c r="H1220" s="471">
        <v>18</v>
      </c>
      <c r="I1220" s="97" t="s">
        <v>3157</v>
      </c>
      <c r="J1220" s="97" t="s">
        <v>3195</v>
      </c>
      <c r="K1220" s="442"/>
      <c r="L1220" s="473">
        <v>790.12800000000004</v>
      </c>
      <c r="M1220" s="459" t="s">
        <v>4453</v>
      </c>
    </row>
    <row r="1221" spans="1:13" ht="63.75" x14ac:dyDescent="0.2">
      <c r="A1221" s="464">
        <v>1212</v>
      </c>
      <c r="B1221" s="441" t="s">
        <v>3154</v>
      </c>
      <c r="C1221" s="429" t="s">
        <v>3155</v>
      </c>
      <c r="D1221" s="97" t="s">
        <v>3650</v>
      </c>
      <c r="E1221" s="97">
        <v>204873388</v>
      </c>
      <c r="F1221" s="97" t="s">
        <v>3157</v>
      </c>
      <c r="G1221" s="443" t="s">
        <v>3709</v>
      </c>
      <c r="H1221" s="471">
        <v>18</v>
      </c>
      <c r="I1221" s="97" t="s">
        <v>3157</v>
      </c>
      <c r="J1221" s="97" t="s">
        <v>3195</v>
      </c>
      <c r="K1221" s="442"/>
      <c r="L1221" s="473">
        <v>790.12800000000004</v>
      </c>
      <c r="M1221" s="459" t="s">
        <v>4454</v>
      </c>
    </row>
    <row r="1222" spans="1:13" ht="63.75" x14ac:dyDescent="0.2">
      <c r="A1222" s="464">
        <v>1213</v>
      </c>
      <c r="B1222" s="441" t="s">
        <v>3154</v>
      </c>
      <c r="C1222" s="429" t="s">
        <v>3155</v>
      </c>
      <c r="D1222" s="97" t="s">
        <v>3650</v>
      </c>
      <c r="E1222" s="97">
        <v>204873388</v>
      </c>
      <c r="F1222" s="97" t="s">
        <v>3157</v>
      </c>
      <c r="G1222" s="443" t="s">
        <v>3709</v>
      </c>
      <c r="H1222" s="471">
        <v>36</v>
      </c>
      <c r="I1222" s="97" t="s">
        <v>3157</v>
      </c>
      <c r="J1222" s="97" t="s">
        <v>3195</v>
      </c>
      <c r="K1222" s="442"/>
      <c r="L1222" s="473">
        <v>1580.2560000000001</v>
      </c>
      <c r="M1222" s="459" t="s">
        <v>4455</v>
      </c>
    </row>
    <row r="1223" spans="1:13" ht="45" x14ac:dyDescent="0.2">
      <c r="A1223" s="464">
        <v>1214</v>
      </c>
      <c r="B1223" s="441" t="s">
        <v>3154</v>
      </c>
      <c r="C1223" s="429" t="s">
        <v>3155</v>
      </c>
      <c r="D1223" s="97" t="s">
        <v>3650</v>
      </c>
      <c r="E1223" s="97">
        <v>204873388</v>
      </c>
      <c r="F1223" s="97" t="s">
        <v>3157</v>
      </c>
      <c r="G1223" s="443" t="s">
        <v>3709</v>
      </c>
      <c r="H1223" s="471">
        <v>18</v>
      </c>
      <c r="I1223" s="97" t="s">
        <v>3157</v>
      </c>
      <c r="J1223" s="97" t="s">
        <v>3195</v>
      </c>
      <c r="K1223" s="442"/>
      <c r="L1223" s="473">
        <v>790.12800000000004</v>
      </c>
      <c r="M1223" s="459" t="s">
        <v>4456</v>
      </c>
    </row>
    <row r="1224" spans="1:13" ht="63.75" x14ac:dyDescent="0.2">
      <c r="A1224" s="464">
        <v>1215</v>
      </c>
      <c r="B1224" s="441" t="s">
        <v>3154</v>
      </c>
      <c r="C1224" s="429" t="s">
        <v>3155</v>
      </c>
      <c r="D1224" s="97" t="s">
        <v>3650</v>
      </c>
      <c r="E1224" s="97">
        <v>204873388</v>
      </c>
      <c r="F1224" s="97" t="s">
        <v>3157</v>
      </c>
      <c r="G1224" s="443" t="s">
        <v>3709</v>
      </c>
      <c r="H1224" s="471">
        <v>36</v>
      </c>
      <c r="I1224" s="97" t="s">
        <v>3157</v>
      </c>
      <c r="J1224" s="97" t="s">
        <v>3195</v>
      </c>
      <c r="K1224" s="442"/>
      <c r="L1224" s="473">
        <v>1580.2560000000001</v>
      </c>
      <c r="M1224" s="459" t="s">
        <v>4457</v>
      </c>
    </row>
    <row r="1225" spans="1:13" ht="102" x14ac:dyDescent="0.2">
      <c r="A1225" s="464">
        <v>1216</v>
      </c>
      <c r="B1225" s="441" t="s">
        <v>3154</v>
      </c>
      <c r="C1225" s="429" t="s">
        <v>3155</v>
      </c>
      <c r="D1225" s="97" t="s">
        <v>3650</v>
      </c>
      <c r="E1225" s="97">
        <v>204873388</v>
      </c>
      <c r="F1225" s="97" t="s">
        <v>3157</v>
      </c>
      <c r="G1225" s="443" t="s">
        <v>3709</v>
      </c>
      <c r="H1225" s="471">
        <v>36</v>
      </c>
      <c r="I1225" s="97" t="s">
        <v>3157</v>
      </c>
      <c r="J1225" s="97" t="s">
        <v>3195</v>
      </c>
      <c r="K1225" s="442"/>
      <c r="L1225" s="473">
        <v>1580.2560000000001</v>
      </c>
      <c r="M1225" s="459" t="s">
        <v>4458</v>
      </c>
    </row>
    <row r="1226" spans="1:13" ht="89.25" x14ac:dyDescent="0.2">
      <c r="A1226" s="464">
        <v>1217</v>
      </c>
      <c r="B1226" s="441" t="s">
        <v>3154</v>
      </c>
      <c r="C1226" s="429" t="s">
        <v>3155</v>
      </c>
      <c r="D1226" s="97" t="s">
        <v>3650</v>
      </c>
      <c r="E1226" s="97">
        <v>204873388</v>
      </c>
      <c r="F1226" s="97" t="s">
        <v>3157</v>
      </c>
      <c r="G1226" s="443" t="s">
        <v>3709</v>
      </c>
      <c r="H1226" s="471">
        <v>32</v>
      </c>
      <c r="I1226" s="97" t="s">
        <v>3157</v>
      </c>
      <c r="J1226" s="97" t="s">
        <v>3195</v>
      </c>
      <c r="K1226" s="442"/>
      <c r="L1226" s="473">
        <v>1404.672</v>
      </c>
      <c r="M1226" s="459" t="s">
        <v>4459</v>
      </c>
    </row>
    <row r="1227" spans="1:13" ht="63.75" x14ac:dyDescent="0.2">
      <c r="A1227" s="464">
        <v>1218</v>
      </c>
      <c r="B1227" s="441" t="s">
        <v>3154</v>
      </c>
      <c r="C1227" s="429" t="s">
        <v>3155</v>
      </c>
      <c r="D1227" s="97" t="s">
        <v>3650</v>
      </c>
      <c r="E1227" s="97">
        <v>204873388</v>
      </c>
      <c r="F1227" s="97" t="s">
        <v>3157</v>
      </c>
      <c r="G1227" s="443" t="s">
        <v>3709</v>
      </c>
      <c r="H1227" s="471">
        <v>36</v>
      </c>
      <c r="I1227" s="97" t="s">
        <v>3157</v>
      </c>
      <c r="J1227" s="97" t="s">
        <v>3195</v>
      </c>
      <c r="K1227" s="442"/>
      <c r="L1227" s="473">
        <v>1580.2560000000001</v>
      </c>
      <c r="M1227" s="459" t="s">
        <v>4460</v>
      </c>
    </row>
    <row r="1228" spans="1:13" ht="63.75" x14ac:dyDescent="0.2">
      <c r="A1228" s="464">
        <v>1219</v>
      </c>
      <c r="B1228" s="441" t="s">
        <v>3154</v>
      </c>
      <c r="C1228" s="429" t="s">
        <v>3155</v>
      </c>
      <c r="D1228" s="97" t="s">
        <v>3650</v>
      </c>
      <c r="E1228" s="97">
        <v>204873388</v>
      </c>
      <c r="F1228" s="97" t="s">
        <v>3157</v>
      </c>
      <c r="G1228" s="443" t="s">
        <v>3709</v>
      </c>
      <c r="H1228" s="471">
        <v>32</v>
      </c>
      <c r="I1228" s="97" t="s">
        <v>3157</v>
      </c>
      <c r="J1228" s="97" t="s">
        <v>3195</v>
      </c>
      <c r="K1228" s="442"/>
      <c r="L1228" s="473">
        <v>1404.672</v>
      </c>
      <c r="M1228" s="459" t="s">
        <v>4461</v>
      </c>
    </row>
    <row r="1229" spans="1:13" ht="63.75" x14ac:dyDescent="0.2">
      <c r="A1229" s="464">
        <v>1220</v>
      </c>
      <c r="B1229" s="441" t="s">
        <v>3154</v>
      </c>
      <c r="C1229" s="429" t="s">
        <v>3155</v>
      </c>
      <c r="D1229" s="97" t="s">
        <v>3650</v>
      </c>
      <c r="E1229" s="97">
        <v>204873388</v>
      </c>
      <c r="F1229" s="97" t="s">
        <v>3157</v>
      </c>
      <c r="G1229" s="443" t="s">
        <v>3709</v>
      </c>
      <c r="H1229" s="471">
        <v>32</v>
      </c>
      <c r="I1229" s="97" t="s">
        <v>3157</v>
      </c>
      <c r="J1229" s="97" t="s">
        <v>3195</v>
      </c>
      <c r="K1229" s="442"/>
      <c r="L1229" s="473">
        <v>1404.672</v>
      </c>
      <c r="M1229" s="459" t="s">
        <v>4462</v>
      </c>
    </row>
    <row r="1230" spans="1:13" ht="63.75" x14ac:dyDescent="0.2">
      <c r="A1230" s="464">
        <v>1221</v>
      </c>
      <c r="B1230" s="441" t="s">
        <v>3154</v>
      </c>
      <c r="C1230" s="429" t="s">
        <v>3155</v>
      </c>
      <c r="D1230" s="97" t="s">
        <v>3650</v>
      </c>
      <c r="E1230" s="97">
        <v>204873388</v>
      </c>
      <c r="F1230" s="97" t="s">
        <v>3157</v>
      </c>
      <c r="G1230" s="443" t="s">
        <v>3709</v>
      </c>
      <c r="H1230" s="471">
        <v>36</v>
      </c>
      <c r="I1230" s="97" t="s">
        <v>3157</v>
      </c>
      <c r="J1230" s="97" t="s">
        <v>3195</v>
      </c>
      <c r="K1230" s="442"/>
      <c r="L1230" s="473">
        <v>1580.2560000000001</v>
      </c>
      <c r="M1230" s="459" t="s">
        <v>4463</v>
      </c>
    </row>
    <row r="1231" spans="1:13" ht="63.75" x14ac:dyDescent="0.2">
      <c r="A1231" s="464">
        <v>1222</v>
      </c>
      <c r="B1231" s="441" t="s">
        <v>3154</v>
      </c>
      <c r="C1231" s="429" t="s">
        <v>3155</v>
      </c>
      <c r="D1231" s="97" t="s">
        <v>3650</v>
      </c>
      <c r="E1231" s="97">
        <v>204873388</v>
      </c>
      <c r="F1231" s="97" t="s">
        <v>3157</v>
      </c>
      <c r="G1231" s="443" t="s">
        <v>3709</v>
      </c>
      <c r="H1231" s="471">
        <v>36</v>
      </c>
      <c r="I1231" s="97" t="s">
        <v>3157</v>
      </c>
      <c r="J1231" s="97" t="s">
        <v>3195</v>
      </c>
      <c r="K1231" s="442"/>
      <c r="L1231" s="473">
        <v>1580.2560000000001</v>
      </c>
      <c r="M1231" s="459" t="s">
        <v>4464</v>
      </c>
    </row>
    <row r="1232" spans="1:13" ht="51" x14ac:dyDescent="0.2">
      <c r="A1232" s="464">
        <v>1223</v>
      </c>
      <c r="B1232" s="441" t="s">
        <v>3154</v>
      </c>
      <c r="C1232" s="429" t="s">
        <v>3155</v>
      </c>
      <c r="D1232" s="97" t="s">
        <v>3650</v>
      </c>
      <c r="E1232" s="97">
        <v>204873388</v>
      </c>
      <c r="F1232" s="97" t="s">
        <v>3157</v>
      </c>
      <c r="G1232" s="443" t="s">
        <v>3709</v>
      </c>
      <c r="H1232" s="471">
        <v>18</v>
      </c>
      <c r="I1232" s="97" t="s">
        <v>3157</v>
      </c>
      <c r="J1232" s="97" t="s">
        <v>3195</v>
      </c>
      <c r="K1232" s="442"/>
      <c r="L1232" s="473">
        <v>790.12800000000004</v>
      </c>
      <c r="M1232" s="459" t="s">
        <v>4465</v>
      </c>
    </row>
    <row r="1233" spans="1:13" ht="63.75" x14ac:dyDescent="0.2">
      <c r="A1233" s="464">
        <v>1224</v>
      </c>
      <c r="B1233" s="441" t="s">
        <v>3154</v>
      </c>
      <c r="C1233" s="429" t="s">
        <v>3155</v>
      </c>
      <c r="D1233" s="97" t="s">
        <v>3650</v>
      </c>
      <c r="E1233" s="97">
        <v>204873388</v>
      </c>
      <c r="F1233" s="97" t="s">
        <v>3157</v>
      </c>
      <c r="G1233" s="443" t="s">
        <v>3709</v>
      </c>
      <c r="H1233" s="471">
        <v>36</v>
      </c>
      <c r="I1233" s="97" t="s">
        <v>3157</v>
      </c>
      <c r="J1233" s="97" t="s">
        <v>3195</v>
      </c>
      <c r="K1233" s="442"/>
      <c r="L1233" s="473">
        <v>1580.2560000000001</v>
      </c>
      <c r="M1233" s="459" t="s">
        <v>4466</v>
      </c>
    </row>
    <row r="1234" spans="1:13" ht="45" x14ac:dyDescent="0.2">
      <c r="A1234" s="464">
        <v>1225</v>
      </c>
      <c r="B1234" s="441" t="s">
        <v>3154</v>
      </c>
      <c r="C1234" s="429" t="s">
        <v>3155</v>
      </c>
      <c r="D1234" s="97" t="s">
        <v>3650</v>
      </c>
      <c r="E1234" s="97">
        <v>204873388</v>
      </c>
      <c r="F1234" s="97" t="s">
        <v>3157</v>
      </c>
      <c r="G1234" s="443" t="s">
        <v>3709</v>
      </c>
      <c r="H1234" s="471">
        <v>24</v>
      </c>
      <c r="I1234" s="97" t="s">
        <v>3157</v>
      </c>
      <c r="J1234" s="97" t="s">
        <v>3195</v>
      </c>
      <c r="K1234" s="442"/>
      <c r="L1234" s="473">
        <v>1053.5039999999999</v>
      </c>
      <c r="M1234" s="459" t="s">
        <v>4467</v>
      </c>
    </row>
    <row r="1235" spans="1:13" ht="76.5" x14ac:dyDescent="0.2">
      <c r="A1235" s="464">
        <v>1226</v>
      </c>
      <c r="B1235" s="441" t="s">
        <v>3154</v>
      </c>
      <c r="C1235" s="429" t="s">
        <v>3155</v>
      </c>
      <c r="D1235" s="97" t="s">
        <v>3650</v>
      </c>
      <c r="E1235" s="97">
        <v>204873388</v>
      </c>
      <c r="F1235" s="97" t="s">
        <v>3157</v>
      </c>
      <c r="G1235" s="443" t="s">
        <v>3709</v>
      </c>
      <c r="H1235" s="471">
        <v>36</v>
      </c>
      <c r="I1235" s="97" t="s">
        <v>3157</v>
      </c>
      <c r="J1235" s="97" t="s">
        <v>3195</v>
      </c>
      <c r="K1235" s="442"/>
      <c r="L1235" s="473">
        <v>1580.2560000000001</v>
      </c>
      <c r="M1235" s="459" t="s">
        <v>4468</v>
      </c>
    </row>
    <row r="1236" spans="1:13" ht="45" x14ac:dyDescent="0.2">
      <c r="A1236" s="464">
        <v>1227</v>
      </c>
      <c r="B1236" s="441" t="s">
        <v>3154</v>
      </c>
      <c r="C1236" s="429" t="s">
        <v>3155</v>
      </c>
      <c r="D1236" s="97" t="s">
        <v>3650</v>
      </c>
      <c r="E1236" s="97">
        <v>204873388</v>
      </c>
      <c r="F1236" s="97" t="s">
        <v>3157</v>
      </c>
      <c r="G1236" s="443" t="s">
        <v>3709</v>
      </c>
      <c r="H1236" s="471">
        <v>36</v>
      </c>
      <c r="I1236" s="97" t="s">
        <v>3157</v>
      </c>
      <c r="J1236" s="97" t="s">
        <v>3195</v>
      </c>
      <c r="K1236" s="442"/>
      <c r="L1236" s="473">
        <v>1580.2560000000001</v>
      </c>
      <c r="M1236" s="459" t="s">
        <v>4469</v>
      </c>
    </row>
    <row r="1237" spans="1:13" ht="45" x14ac:dyDescent="0.2">
      <c r="A1237" s="464">
        <v>1228</v>
      </c>
      <c r="B1237" s="441" t="s">
        <v>3154</v>
      </c>
      <c r="C1237" s="429" t="s">
        <v>3155</v>
      </c>
      <c r="D1237" s="97" t="s">
        <v>3650</v>
      </c>
      <c r="E1237" s="97">
        <v>204873388</v>
      </c>
      <c r="F1237" s="97" t="s">
        <v>3157</v>
      </c>
      <c r="G1237" s="443" t="s">
        <v>3709</v>
      </c>
      <c r="H1237" s="471">
        <v>36</v>
      </c>
      <c r="I1237" s="97" t="s">
        <v>3157</v>
      </c>
      <c r="J1237" s="97" t="s">
        <v>3195</v>
      </c>
      <c r="K1237" s="442"/>
      <c r="L1237" s="473">
        <v>1580.2560000000001</v>
      </c>
      <c r="M1237" s="459" t="s">
        <v>4470</v>
      </c>
    </row>
    <row r="1238" spans="1:13" ht="45" x14ac:dyDescent="0.2">
      <c r="A1238" s="464">
        <v>1229</v>
      </c>
      <c r="B1238" s="441" t="s">
        <v>3154</v>
      </c>
      <c r="C1238" s="429" t="s">
        <v>3155</v>
      </c>
      <c r="D1238" s="97" t="s">
        <v>3650</v>
      </c>
      <c r="E1238" s="97">
        <v>204873388</v>
      </c>
      <c r="F1238" s="97" t="s">
        <v>3157</v>
      </c>
      <c r="G1238" s="443" t="s">
        <v>3709</v>
      </c>
      <c r="H1238" s="471">
        <v>36</v>
      </c>
      <c r="I1238" s="97" t="s">
        <v>3157</v>
      </c>
      <c r="J1238" s="97" t="s">
        <v>3195</v>
      </c>
      <c r="K1238" s="442"/>
      <c r="L1238" s="473">
        <v>1580.2560000000001</v>
      </c>
      <c r="M1238" s="459" t="s">
        <v>4471</v>
      </c>
    </row>
    <row r="1239" spans="1:13" ht="63.75" x14ac:dyDescent="0.2">
      <c r="A1239" s="464">
        <v>1230</v>
      </c>
      <c r="B1239" s="441" t="s">
        <v>3154</v>
      </c>
      <c r="C1239" s="429" t="s">
        <v>3155</v>
      </c>
      <c r="D1239" s="97" t="s">
        <v>3650</v>
      </c>
      <c r="E1239" s="97">
        <v>204873388</v>
      </c>
      <c r="F1239" s="97" t="s">
        <v>3157</v>
      </c>
      <c r="G1239" s="443" t="s">
        <v>3709</v>
      </c>
      <c r="H1239" s="471">
        <v>120</v>
      </c>
      <c r="I1239" s="97" t="s">
        <v>3157</v>
      </c>
      <c r="J1239" s="97" t="s">
        <v>3195</v>
      </c>
      <c r="K1239" s="442"/>
      <c r="L1239" s="473">
        <v>5267.5199999999995</v>
      </c>
      <c r="M1239" s="459" t="s">
        <v>4472</v>
      </c>
    </row>
    <row r="1240" spans="1:13" ht="45" x14ac:dyDescent="0.2">
      <c r="A1240" s="464">
        <v>1231</v>
      </c>
      <c r="B1240" s="441" t="s">
        <v>3154</v>
      </c>
      <c r="C1240" s="429" t="s">
        <v>3155</v>
      </c>
      <c r="D1240" s="97" t="s">
        <v>3650</v>
      </c>
      <c r="E1240" s="97">
        <v>204873388</v>
      </c>
      <c r="F1240" s="97" t="s">
        <v>3157</v>
      </c>
      <c r="G1240" s="443" t="s">
        <v>3709</v>
      </c>
      <c r="H1240" s="471">
        <v>36</v>
      </c>
      <c r="I1240" s="97" t="s">
        <v>3157</v>
      </c>
      <c r="J1240" s="97" t="s">
        <v>3195</v>
      </c>
      <c r="K1240" s="442"/>
      <c r="L1240" s="473">
        <v>1580.2560000000001</v>
      </c>
      <c r="M1240" s="459" t="s">
        <v>4473</v>
      </c>
    </row>
    <row r="1241" spans="1:13" ht="45" x14ac:dyDescent="0.2">
      <c r="A1241" s="464">
        <v>1232</v>
      </c>
      <c r="B1241" s="441" t="s">
        <v>3154</v>
      </c>
      <c r="C1241" s="429" t="s">
        <v>3155</v>
      </c>
      <c r="D1241" s="97" t="s">
        <v>3650</v>
      </c>
      <c r="E1241" s="97">
        <v>204873388</v>
      </c>
      <c r="F1241" s="97" t="s">
        <v>3157</v>
      </c>
      <c r="G1241" s="443" t="s">
        <v>3709</v>
      </c>
      <c r="H1241" s="471">
        <v>60</v>
      </c>
      <c r="I1241" s="97" t="s">
        <v>3157</v>
      </c>
      <c r="J1241" s="97" t="s">
        <v>3195</v>
      </c>
      <c r="K1241" s="442"/>
      <c r="L1241" s="473">
        <v>2633.7599999999998</v>
      </c>
      <c r="M1241" s="459" t="s">
        <v>4474</v>
      </c>
    </row>
    <row r="1242" spans="1:13" ht="45" x14ac:dyDescent="0.2">
      <c r="A1242" s="464">
        <v>1233</v>
      </c>
      <c r="B1242" s="441" t="s">
        <v>3154</v>
      </c>
      <c r="C1242" s="429" t="s">
        <v>3155</v>
      </c>
      <c r="D1242" s="97" t="s">
        <v>3650</v>
      </c>
      <c r="E1242" s="97">
        <v>204873388</v>
      </c>
      <c r="F1242" s="97" t="s">
        <v>3157</v>
      </c>
      <c r="G1242" s="443" t="s">
        <v>3709</v>
      </c>
      <c r="H1242" s="471">
        <v>60</v>
      </c>
      <c r="I1242" s="97" t="s">
        <v>3157</v>
      </c>
      <c r="J1242" s="97" t="s">
        <v>3195</v>
      </c>
      <c r="K1242" s="442"/>
      <c r="L1242" s="473">
        <v>2633.7599999999998</v>
      </c>
      <c r="M1242" s="459" t="s">
        <v>4475</v>
      </c>
    </row>
    <row r="1243" spans="1:13" ht="45" x14ac:dyDescent="0.2">
      <c r="A1243" s="464">
        <v>1234</v>
      </c>
      <c r="B1243" s="441" t="s">
        <v>3154</v>
      </c>
      <c r="C1243" s="429" t="s">
        <v>3155</v>
      </c>
      <c r="D1243" s="97" t="s">
        <v>3650</v>
      </c>
      <c r="E1243" s="97">
        <v>204873388</v>
      </c>
      <c r="F1243" s="97" t="s">
        <v>3157</v>
      </c>
      <c r="G1243" s="443" t="s">
        <v>3709</v>
      </c>
      <c r="H1243" s="471">
        <v>40</v>
      </c>
      <c r="I1243" s="97" t="s">
        <v>3157</v>
      </c>
      <c r="J1243" s="97" t="s">
        <v>3195</v>
      </c>
      <c r="K1243" s="442"/>
      <c r="L1243" s="473">
        <v>1755.84</v>
      </c>
      <c r="M1243" s="459" t="s">
        <v>4476</v>
      </c>
    </row>
    <row r="1244" spans="1:13" ht="51" x14ac:dyDescent="0.2">
      <c r="A1244" s="464">
        <v>1235</v>
      </c>
      <c r="B1244" s="441" t="s">
        <v>3154</v>
      </c>
      <c r="C1244" s="429" t="s">
        <v>3155</v>
      </c>
      <c r="D1244" s="97" t="s">
        <v>3650</v>
      </c>
      <c r="E1244" s="97">
        <v>204873388</v>
      </c>
      <c r="F1244" s="97" t="s">
        <v>3157</v>
      </c>
      <c r="G1244" s="443" t="s">
        <v>3709</v>
      </c>
      <c r="H1244" s="471">
        <v>18</v>
      </c>
      <c r="I1244" s="97" t="s">
        <v>3157</v>
      </c>
      <c r="J1244" s="97" t="s">
        <v>3195</v>
      </c>
      <c r="K1244" s="442"/>
      <c r="L1244" s="473">
        <v>790.12800000000004</v>
      </c>
      <c r="M1244" s="459" t="s">
        <v>4477</v>
      </c>
    </row>
    <row r="1245" spans="1:13" ht="51" x14ac:dyDescent="0.2">
      <c r="A1245" s="464">
        <v>1236</v>
      </c>
      <c r="B1245" s="441" t="s">
        <v>3154</v>
      </c>
      <c r="C1245" s="429" t="s">
        <v>3155</v>
      </c>
      <c r="D1245" s="97" t="s">
        <v>3650</v>
      </c>
      <c r="E1245" s="97">
        <v>204873388</v>
      </c>
      <c r="F1245" s="97" t="s">
        <v>3157</v>
      </c>
      <c r="G1245" s="443" t="s">
        <v>3709</v>
      </c>
      <c r="H1245" s="471">
        <v>80</v>
      </c>
      <c r="I1245" s="97" t="s">
        <v>3157</v>
      </c>
      <c r="J1245" s="97" t="s">
        <v>3195</v>
      </c>
      <c r="K1245" s="442"/>
      <c r="L1245" s="473">
        <v>3511.68</v>
      </c>
      <c r="M1245" s="459" t="s">
        <v>4478</v>
      </c>
    </row>
    <row r="1246" spans="1:13" ht="45" x14ac:dyDescent="0.2">
      <c r="A1246" s="464">
        <v>1237</v>
      </c>
      <c r="B1246" s="441" t="s">
        <v>3154</v>
      </c>
      <c r="C1246" s="429" t="s">
        <v>3155</v>
      </c>
      <c r="D1246" s="97" t="s">
        <v>3650</v>
      </c>
      <c r="E1246" s="97">
        <v>204873388</v>
      </c>
      <c r="F1246" s="97" t="s">
        <v>3157</v>
      </c>
      <c r="G1246" s="443" t="s">
        <v>3709</v>
      </c>
      <c r="H1246" s="471">
        <v>36</v>
      </c>
      <c r="I1246" s="97" t="s">
        <v>3157</v>
      </c>
      <c r="J1246" s="97" t="s">
        <v>3195</v>
      </c>
      <c r="K1246" s="442"/>
      <c r="L1246" s="473">
        <v>1580.2560000000001</v>
      </c>
      <c r="M1246" s="459" t="s">
        <v>4479</v>
      </c>
    </row>
    <row r="1247" spans="1:13" ht="63.75" x14ac:dyDescent="0.2">
      <c r="A1247" s="464">
        <v>1238</v>
      </c>
      <c r="B1247" s="441" t="s">
        <v>3154</v>
      </c>
      <c r="C1247" s="429" t="s">
        <v>3155</v>
      </c>
      <c r="D1247" s="97" t="s">
        <v>3650</v>
      </c>
      <c r="E1247" s="97">
        <v>204873388</v>
      </c>
      <c r="F1247" s="97" t="s">
        <v>3157</v>
      </c>
      <c r="G1247" s="443" t="s">
        <v>3709</v>
      </c>
      <c r="H1247" s="471">
        <v>18</v>
      </c>
      <c r="I1247" s="97" t="s">
        <v>3157</v>
      </c>
      <c r="J1247" s="97" t="s">
        <v>3195</v>
      </c>
      <c r="K1247" s="442"/>
      <c r="L1247" s="473">
        <v>790.12800000000004</v>
      </c>
      <c r="M1247" s="459" t="s">
        <v>4480</v>
      </c>
    </row>
    <row r="1248" spans="1:13" ht="45" x14ac:dyDescent="0.2">
      <c r="A1248" s="464">
        <v>1239</v>
      </c>
      <c r="B1248" s="441" t="s">
        <v>3154</v>
      </c>
      <c r="C1248" s="429" t="s">
        <v>3155</v>
      </c>
      <c r="D1248" s="97" t="s">
        <v>3650</v>
      </c>
      <c r="E1248" s="97">
        <v>204873388</v>
      </c>
      <c r="F1248" s="97" t="s">
        <v>3157</v>
      </c>
      <c r="G1248" s="443" t="s">
        <v>3709</v>
      </c>
      <c r="H1248" s="471">
        <v>36</v>
      </c>
      <c r="I1248" s="97" t="s">
        <v>3157</v>
      </c>
      <c r="J1248" s="97" t="s">
        <v>3195</v>
      </c>
      <c r="K1248" s="442"/>
      <c r="L1248" s="473">
        <v>1580.2560000000001</v>
      </c>
      <c r="M1248" s="459" t="s">
        <v>4481</v>
      </c>
    </row>
    <row r="1249" spans="1:13" ht="45" x14ac:dyDescent="0.2">
      <c r="A1249" s="464">
        <v>1240</v>
      </c>
      <c r="B1249" s="441" t="s">
        <v>3154</v>
      </c>
      <c r="C1249" s="429" t="s">
        <v>3155</v>
      </c>
      <c r="D1249" s="97" t="s">
        <v>3650</v>
      </c>
      <c r="E1249" s="97">
        <v>204873388</v>
      </c>
      <c r="F1249" s="97" t="s">
        <v>3157</v>
      </c>
      <c r="G1249" s="443" t="s">
        <v>3709</v>
      </c>
      <c r="H1249" s="471">
        <v>36</v>
      </c>
      <c r="I1249" s="97" t="s">
        <v>3157</v>
      </c>
      <c r="J1249" s="97" t="s">
        <v>3195</v>
      </c>
      <c r="K1249" s="442"/>
      <c r="L1249" s="473">
        <v>1580.2560000000001</v>
      </c>
      <c r="M1249" s="459" t="s">
        <v>4482</v>
      </c>
    </row>
    <row r="1250" spans="1:13" ht="63.75" x14ac:dyDescent="0.2">
      <c r="A1250" s="464">
        <v>1241</v>
      </c>
      <c r="B1250" s="441" t="s">
        <v>3154</v>
      </c>
      <c r="C1250" s="429" t="s">
        <v>3155</v>
      </c>
      <c r="D1250" s="97" t="s">
        <v>3650</v>
      </c>
      <c r="E1250" s="97">
        <v>204873388</v>
      </c>
      <c r="F1250" s="97" t="s">
        <v>3157</v>
      </c>
      <c r="G1250" s="443" t="s">
        <v>3709</v>
      </c>
      <c r="H1250" s="471">
        <v>32</v>
      </c>
      <c r="I1250" s="97" t="s">
        <v>3157</v>
      </c>
      <c r="J1250" s="97" t="s">
        <v>3195</v>
      </c>
      <c r="K1250" s="442"/>
      <c r="L1250" s="473">
        <v>1404.672</v>
      </c>
      <c r="M1250" s="459" t="s">
        <v>4483</v>
      </c>
    </row>
    <row r="1251" spans="1:13" ht="76.5" x14ac:dyDescent="0.2">
      <c r="A1251" s="464">
        <v>1242</v>
      </c>
      <c r="B1251" s="441" t="s">
        <v>3154</v>
      </c>
      <c r="C1251" s="429" t="s">
        <v>3155</v>
      </c>
      <c r="D1251" s="97" t="s">
        <v>3650</v>
      </c>
      <c r="E1251" s="97">
        <v>204873388</v>
      </c>
      <c r="F1251" s="97" t="s">
        <v>3157</v>
      </c>
      <c r="G1251" s="443" t="s">
        <v>3709</v>
      </c>
      <c r="H1251" s="471">
        <v>18</v>
      </c>
      <c r="I1251" s="97" t="s">
        <v>3157</v>
      </c>
      <c r="J1251" s="97" t="s">
        <v>3195</v>
      </c>
      <c r="K1251" s="442"/>
      <c r="L1251" s="473">
        <v>790.12800000000004</v>
      </c>
      <c r="M1251" s="459" t="s">
        <v>4484</v>
      </c>
    </row>
    <row r="1252" spans="1:13" ht="76.5" x14ac:dyDescent="0.2">
      <c r="A1252" s="464">
        <v>1243</v>
      </c>
      <c r="B1252" s="441" t="s">
        <v>3154</v>
      </c>
      <c r="C1252" s="429" t="s">
        <v>3155</v>
      </c>
      <c r="D1252" s="97" t="s">
        <v>3650</v>
      </c>
      <c r="E1252" s="97">
        <v>204873388</v>
      </c>
      <c r="F1252" s="97" t="s">
        <v>3157</v>
      </c>
      <c r="G1252" s="443" t="s">
        <v>3709</v>
      </c>
      <c r="H1252" s="471">
        <v>18</v>
      </c>
      <c r="I1252" s="97" t="s">
        <v>3157</v>
      </c>
      <c r="J1252" s="97" t="s">
        <v>3195</v>
      </c>
      <c r="K1252" s="442"/>
      <c r="L1252" s="473">
        <v>790.12800000000004</v>
      </c>
      <c r="M1252" s="459" t="s">
        <v>4484</v>
      </c>
    </row>
    <row r="1253" spans="1:13" ht="76.5" x14ac:dyDescent="0.2">
      <c r="A1253" s="464">
        <v>1244</v>
      </c>
      <c r="B1253" s="441" t="s">
        <v>3154</v>
      </c>
      <c r="C1253" s="429" t="s">
        <v>3155</v>
      </c>
      <c r="D1253" s="97" t="s">
        <v>3650</v>
      </c>
      <c r="E1253" s="97">
        <v>204873388</v>
      </c>
      <c r="F1253" s="97" t="s">
        <v>3157</v>
      </c>
      <c r="G1253" s="443" t="s">
        <v>3709</v>
      </c>
      <c r="H1253" s="471">
        <v>18</v>
      </c>
      <c r="I1253" s="97" t="s">
        <v>3157</v>
      </c>
      <c r="J1253" s="97" t="s">
        <v>3195</v>
      </c>
      <c r="K1253" s="442"/>
      <c r="L1253" s="473">
        <v>790.12800000000004</v>
      </c>
      <c r="M1253" s="459" t="s">
        <v>4484</v>
      </c>
    </row>
    <row r="1254" spans="1:13" ht="76.5" x14ac:dyDescent="0.2">
      <c r="A1254" s="464">
        <v>1245</v>
      </c>
      <c r="B1254" s="441" t="s">
        <v>3154</v>
      </c>
      <c r="C1254" s="429" t="s">
        <v>3155</v>
      </c>
      <c r="D1254" s="97" t="s">
        <v>3650</v>
      </c>
      <c r="E1254" s="97">
        <v>204873388</v>
      </c>
      <c r="F1254" s="97" t="s">
        <v>3157</v>
      </c>
      <c r="G1254" s="443" t="s">
        <v>3709</v>
      </c>
      <c r="H1254" s="471">
        <v>18</v>
      </c>
      <c r="I1254" s="97" t="s">
        <v>3157</v>
      </c>
      <c r="J1254" s="97" t="s">
        <v>3195</v>
      </c>
      <c r="K1254" s="442"/>
      <c r="L1254" s="473">
        <v>790.12800000000004</v>
      </c>
      <c r="M1254" s="459" t="s">
        <v>4485</v>
      </c>
    </row>
    <row r="1255" spans="1:13" ht="45" x14ac:dyDescent="0.2">
      <c r="A1255" s="464">
        <v>1246</v>
      </c>
      <c r="B1255" s="441" t="s">
        <v>3154</v>
      </c>
      <c r="C1255" s="429" t="s">
        <v>3155</v>
      </c>
      <c r="D1255" s="97" t="s">
        <v>3650</v>
      </c>
      <c r="E1255" s="97">
        <v>204873388</v>
      </c>
      <c r="F1255" s="97" t="s">
        <v>3157</v>
      </c>
      <c r="G1255" s="443" t="s">
        <v>3709</v>
      </c>
      <c r="H1255" s="471">
        <v>9.36</v>
      </c>
      <c r="I1255" s="97" t="s">
        <v>3157</v>
      </c>
      <c r="J1255" s="97" t="s">
        <v>3195</v>
      </c>
      <c r="K1255" s="442"/>
      <c r="L1255" s="473">
        <v>410.86655999999999</v>
      </c>
      <c r="M1255" s="459" t="s">
        <v>4486</v>
      </c>
    </row>
    <row r="1256" spans="1:13" ht="51" x14ac:dyDescent="0.2">
      <c r="A1256" s="464">
        <v>1247</v>
      </c>
      <c r="B1256" s="441" t="s">
        <v>3154</v>
      </c>
      <c r="C1256" s="429" t="s">
        <v>3155</v>
      </c>
      <c r="D1256" s="97" t="s">
        <v>3650</v>
      </c>
      <c r="E1256" s="97">
        <v>204873388</v>
      </c>
      <c r="F1256" s="97" t="s">
        <v>3157</v>
      </c>
      <c r="G1256" s="443" t="s">
        <v>3709</v>
      </c>
      <c r="H1256" s="471">
        <v>36</v>
      </c>
      <c r="I1256" s="97" t="s">
        <v>3157</v>
      </c>
      <c r="J1256" s="97" t="s">
        <v>3195</v>
      </c>
      <c r="K1256" s="442"/>
      <c r="L1256" s="473">
        <v>1580.2560000000001</v>
      </c>
      <c r="M1256" s="459" t="s">
        <v>4487</v>
      </c>
    </row>
    <row r="1257" spans="1:13" ht="63.75" x14ac:dyDescent="0.2">
      <c r="A1257" s="464">
        <v>1248</v>
      </c>
      <c r="B1257" s="441" t="s">
        <v>3154</v>
      </c>
      <c r="C1257" s="429" t="s">
        <v>3155</v>
      </c>
      <c r="D1257" s="97" t="s">
        <v>3650</v>
      </c>
      <c r="E1257" s="97">
        <v>204873388</v>
      </c>
      <c r="F1257" s="97" t="s">
        <v>3157</v>
      </c>
      <c r="G1257" s="443" t="s">
        <v>3709</v>
      </c>
      <c r="H1257" s="471">
        <v>32</v>
      </c>
      <c r="I1257" s="97" t="s">
        <v>3157</v>
      </c>
      <c r="J1257" s="97" t="s">
        <v>3195</v>
      </c>
      <c r="K1257" s="442"/>
      <c r="L1257" s="473">
        <v>1404.672</v>
      </c>
      <c r="M1257" s="459" t="s">
        <v>4488</v>
      </c>
    </row>
    <row r="1258" spans="1:13" ht="45" x14ac:dyDescent="0.2">
      <c r="A1258" s="464">
        <v>1249</v>
      </c>
      <c r="B1258" s="441" t="s">
        <v>3154</v>
      </c>
      <c r="C1258" s="429" t="s">
        <v>3155</v>
      </c>
      <c r="D1258" s="97" t="s">
        <v>3650</v>
      </c>
      <c r="E1258" s="97">
        <v>204873388</v>
      </c>
      <c r="F1258" s="97" t="s">
        <v>3157</v>
      </c>
      <c r="G1258" s="443" t="s">
        <v>3709</v>
      </c>
      <c r="H1258" s="471">
        <v>72</v>
      </c>
      <c r="I1258" s="97" t="s">
        <v>3157</v>
      </c>
      <c r="J1258" s="97" t="s">
        <v>3195</v>
      </c>
      <c r="K1258" s="442"/>
      <c r="L1258" s="473">
        <v>3160.5120000000002</v>
      </c>
      <c r="M1258" s="459" t="s">
        <v>4489</v>
      </c>
    </row>
    <row r="1259" spans="1:13" ht="63.75" x14ac:dyDescent="0.2">
      <c r="A1259" s="464">
        <v>1250</v>
      </c>
      <c r="B1259" s="441" t="s">
        <v>3154</v>
      </c>
      <c r="C1259" s="429" t="s">
        <v>3155</v>
      </c>
      <c r="D1259" s="97" t="s">
        <v>3650</v>
      </c>
      <c r="E1259" s="97">
        <v>204873388</v>
      </c>
      <c r="F1259" s="97" t="s">
        <v>3157</v>
      </c>
      <c r="G1259" s="443" t="s">
        <v>3709</v>
      </c>
      <c r="H1259" s="471">
        <v>18</v>
      </c>
      <c r="I1259" s="97" t="s">
        <v>3157</v>
      </c>
      <c r="J1259" s="97" t="s">
        <v>3195</v>
      </c>
      <c r="K1259" s="442"/>
      <c r="L1259" s="473">
        <v>790.12800000000004</v>
      </c>
      <c r="M1259" s="459" t="s">
        <v>4490</v>
      </c>
    </row>
    <row r="1260" spans="1:13" ht="51" x14ac:dyDescent="0.2">
      <c r="A1260" s="464">
        <v>1251</v>
      </c>
      <c r="B1260" s="441" t="s">
        <v>3154</v>
      </c>
      <c r="C1260" s="429" t="s">
        <v>3155</v>
      </c>
      <c r="D1260" s="97" t="s">
        <v>3650</v>
      </c>
      <c r="E1260" s="97">
        <v>204873388</v>
      </c>
      <c r="F1260" s="97" t="s">
        <v>3157</v>
      </c>
      <c r="G1260" s="443" t="s">
        <v>3709</v>
      </c>
      <c r="H1260" s="471">
        <v>36</v>
      </c>
      <c r="I1260" s="97" t="s">
        <v>3157</v>
      </c>
      <c r="J1260" s="97" t="s">
        <v>3195</v>
      </c>
      <c r="K1260" s="442"/>
      <c r="L1260" s="473">
        <v>1580.2560000000001</v>
      </c>
      <c r="M1260" s="459" t="s">
        <v>4491</v>
      </c>
    </row>
    <row r="1261" spans="1:13" ht="63.75" x14ac:dyDescent="0.2">
      <c r="A1261" s="464">
        <v>1252</v>
      </c>
      <c r="B1261" s="441" t="s">
        <v>3154</v>
      </c>
      <c r="C1261" s="429" t="s">
        <v>3155</v>
      </c>
      <c r="D1261" s="97" t="s">
        <v>3650</v>
      </c>
      <c r="E1261" s="97">
        <v>204873388</v>
      </c>
      <c r="F1261" s="97" t="s">
        <v>3157</v>
      </c>
      <c r="G1261" s="443" t="s">
        <v>3709</v>
      </c>
      <c r="H1261" s="471">
        <v>36</v>
      </c>
      <c r="I1261" s="97" t="s">
        <v>3157</v>
      </c>
      <c r="J1261" s="97" t="s">
        <v>3195</v>
      </c>
      <c r="K1261" s="442"/>
      <c r="L1261" s="473">
        <v>1580.2560000000001</v>
      </c>
      <c r="M1261" s="459" t="s">
        <v>4492</v>
      </c>
    </row>
    <row r="1262" spans="1:13" ht="51" x14ac:dyDescent="0.2">
      <c r="A1262" s="464">
        <v>1253</v>
      </c>
      <c r="B1262" s="441" t="s">
        <v>3154</v>
      </c>
      <c r="C1262" s="429" t="s">
        <v>3155</v>
      </c>
      <c r="D1262" s="97" t="s">
        <v>3650</v>
      </c>
      <c r="E1262" s="97">
        <v>204873388</v>
      </c>
      <c r="F1262" s="97" t="s">
        <v>3157</v>
      </c>
      <c r="G1262" s="443" t="s">
        <v>3709</v>
      </c>
      <c r="H1262" s="471">
        <v>36</v>
      </c>
      <c r="I1262" s="97" t="s">
        <v>3157</v>
      </c>
      <c r="J1262" s="97" t="s">
        <v>3195</v>
      </c>
      <c r="K1262" s="442"/>
      <c r="L1262" s="473">
        <v>1580.2560000000001</v>
      </c>
      <c r="M1262" s="459" t="s">
        <v>4493</v>
      </c>
    </row>
    <row r="1263" spans="1:13" ht="76.5" x14ac:dyDescent="0.2">
      <c r="A1263" s="464">
        <v>1254</v>
      </c>
      <c r="B1263" s="441" t="s">
        <v>3154</v>
      </c>
      <c r="C1263" s="429" t="s">
        <v>3155</v>
      </c>
      <c r="D1263" s="97" t="s">
        <v>3650</v>
      </c>
      <c r="E1263" s="97">
        <v>204873388</v>
      </c>
      <c r="F1263" s="97" t="s">
        <v>3157</v>
      </c>
      <c r="G1263" s="443" t="s">
        <v>3709</v>
      </c>
      <c r="H1263" s="471">
        <v>36</v>
      </c>
      <c r="I1263" s="97" t="s">
        <v>3157</v>
      </c>
      <c r="J1263" s="97" t="s">
        <v>3195</v>
      </c>
      <c r="K1263" s="442"/>
      <c r="L1263" s="473">
        <v>1580.2560000000001</v>
      </c>
      <c r="M1263" s="459" t="s">
        <v>4494</v>
      </c>
    </row>
    <row r="1264" spans="1:13" ht="63.75" x14ac:dyDescent="0.2">
      <c r="A1264" s="464">
        <v>1255</v>
      </c>
      <c r="B1264" s="441" t="s">
        <v>3154</v>
      </c>
      <c r="C1264" s="429" t="s">
        <v>3155</v>
      </c>
      <c r="D1264" s="97" t="s">
        <v>3650</v>
      </c>
      <c r="E1264" s="97">
        <v>204873388</v>
      </c>
      <c r="F1264" s="97" t="s">
        <v>3157</v>
      </c>
      <c r="G1264" s="443" t="s">
        <v>3709</v>
      </c>
      <c r="H1264" s="471">
        <v>36</v>
      </c>
      <c r="I1264" s="97" t="s">
        <v>3157</v>
      </c>
      <c r="J1264" s="97" t="s">
        <v>3195</v>
      </c>
      <c r="K1264" s="442"/>
      <c r="L1264" s="473">
        <v>1580.2560000000001</v>
      </c>
      <c r="M1264" s="459" t="s">
        <v>4457</v>
      </c>
    </row>
    <row r="1265" spans="1:13" ht="89.25" x14ac:dyDescent="0.2">
      <c r="A1265" s="464">
        <v>1256</v>
      </c>
      <c r="B1265" s="441" t="s">
        <v>3154</v>
      </c>
      <c r="C1265" s="429" t="s">
        <v>3155</v>
      </c>
      <c r="D1265" s="97" t="s">
        <v>3650</v>
      </c>
      <c r="E1265" s="97">
        <v>204873388</v>
      </c>
      <c r="F1265" s="97" t="s">
        <v>3157</v>
      </c>
      <c r="G1265" s="443" t="s">
        <v>3709</v>
      </c>
      <c r="H1265" s="471">
        <v>36</v>
      </c>
      <c r="I1265" s="97" t="s">
        <v>3157</v>
      </c>
      <c r="J1265" s="97" t="s">
        <v>3195</v>
      </c>
      <c r="K1265" s="442"/>
      <c r="L1265" s="473">
        <v>1580.2560000000001</v>
      </c>
      <c r="M1265" s="459" t="s">
        <v>4495</v>
      </c>
    </row>
    <row r="1266" spans="1:13" ht="63.75" x14ac:dyDescent="0.2">
      <c r="A1266" s="464">
        <v>1257</v>
      </c>
      <c r="B1266" s="441" t="s">
        <v>3154</v>
      </c>
      <c r="C1266" s="429" t="s">
        <v>3155</v>
      </c>
      <c r="D1266" s="97" t="s">
        <v>3650</v>
      </c>
      <c r="E1266" s="97">
        <v>204873388</v>
      </c>
      <c r="F1266" s="97" t="s">
        <v>3157</v>
      </c>
      <c r="G1266" s="443" t="s">
        <v>3709</v>
      </c>
      <c r="H1266" s="471">
        <v>36</v>
      </c>
      <c r="I1266" s="97" t="s">
        <v>3157</v>
      </c>
      <c r="J1266" s="97" t="s">
        <v>3195</v>
      </c>
      <c r="K1266" s="442"/>
      <c r="L1266" s="473">
        <v>1580.2560000000001</v>
      </c>
      <c r="M1266" s="459" t="s">
        <v>4496</v>
      </c>
    </row>
    <row r="1267" spans="1:13" ht="45" x14ac:dyDescent="0.2">
      <c r="A1267" s="464">
        <v>1258</v>
      </c>
      <c r="B1267" s="441" t="s">
        <v>3154</v>
      </c>
      <c r="C1267" s="429" t="s">
        <v>3155</v>
      </c>
      <c r="D1267" s="97" t="s">
        <v>3650</v>
      </c>
      <c r="E1267" s="97">
        <v>204873388</v>
      </c>
      <c r="F1267" s="97" t="s">
        <v>3157</v>
      </c>
      <c r="G1267" s="443" t="s">
        <v>3709</v>
      </c>
      <c r="H1267" s="471">
        <v>36</v>
      </c>
      <c r="I1267" s="97" t="s">
        <v>3157</v>
      </c>
      <c r="J1267" s="97" t="s">
        <v>3195</v>
      </c>
      <c r="K1267" s="442"/>
      <c r="L1267" s="473">
        <v>1580.2560000000001</v>
      </c>
      <c r="M1267" s="459" t="s">
        <v>4497</v>
      </c>
    </row>
    <row r="1268" spans="1:13" ht="45" x14ac:dyDescent="0.2">
      <c r="A1268" s="464">
        <v>1259</v>
      </c>
      <c r="B1268" s="441" t="s">
        <v>3154</v>
      </c>
      <c r="C1268" s="429" t="s">
        <v>3155</v>
      </c>
      <c r="D1268" s="97" t="s">
        <v>3650</v>
      </c>
      <c r="E1268" s="97">
        <v>204873388</v>
      </c>
      <c r="F1268" s="97" t="s">
        <v>3157</v>
      </c>
      <c r="G1268" s="443" t="s">
        <v>3709</v>
      </c>
      <c r="H1268" s="471">
        <v>36</v>
      </c>
      <c r="I1268" s="97" t="s">
        <v>3157</v>
      </c>
      <c r="J1268" s="97" t="s">
        <v>3195</v>
      </c>
      <c r="K1268" s="442"/>
      <c r="L1268" s="473">
        <v>1580.2560000000001</v>
      </c>
      <c r="M1268" s="459" t="s">
        <v>4498</v>
      </c>
    </row>
    <row r="1269" spans="1:13" ht="51" x14ac:dyDescent="0.2">
      <c r="A1269" s="464">
        <v>1260</v>
      </c>
      <c r="B1269" s="441" t="s">
        <v>3154</v>
      </c>
      <c r="C1269" s="429" t="s">
        <v>3155</v>
      </c>
      <c r="D1269" s="97" t="s">
        <v>3650</v>
      </c>
      <c r="E1269" s="97">
        <v>204873388</v>
      </c>
      <c r="F1269" s="97" t="s">
        <v>3157</v>
      </c>
      <c r="G1269" s="443" t="s">
        <v>3709</v>
      </c>
      <c r="H1269" s="471">
        <v>80</v>
      </c>
      <c r="I1269" s="97" t="s">
        <v>3157</v>
      </c>
      <c r="J1269" s="97" t="s">
        <v>3195</v>
      </c>
      <c r="K1269" s="442"/>
      <c r="L1269" s="473">
        <v>3511.68</v>
      </c>
      <c r="M1269" s="459" t="s">
        <v>4499</v>
      </c>
    </row>
    <row r="1270" spans="1:13" ht="89.25" x14ac:dyDescent="0.2">
      <c r="A1270" s="464">
        <v>1261</v>
      </c>
      <c r="B1270" s="441" t="s">
        <v>3154</v>
      </c>
      <c r="C1270" s="429" t="s">
        <v>3155</v>
      </c>
      <c r="D1270" s="97" t="s">
        <v>3650</v>
      </c>
      <c r="E1270" s="97">
        <v>204873388</v>
      </c>
      <c r="F1270" s="97" t="s">
        <v>3157</v>
      </c>
      <c r="G1270" s="443" t="s">
        <v>3709</v>
      </c>
      <c r="H1270" s="471">
        <v>36</v>
      </c>
      <c r="I1270" s="97" t="s">
        <v>3157</v>
      </c>
      <c r="J1270" s="97" t="s">
        <v>3195</v>
      </c>
      <c r="K1270" s="442"/>
      <c r="L1270" s="473">
        <v>1580.2560000000001</v>
      </c>
      <c r="M1270" s="459" t="s">
        <v>4500</v>
      </c>
    </row>
    <row r="1271" spans="1:13" ht="63.75" x14ac:dyDescent="0.2">
      <c r="A1271" s="464">
        <v>1262</v>
      </c>
      <c r="B1271" s="441" t="s">
        <v>3154</v>
      </c>
      <c r="C1271" s="429" t="s">
        <v>3155</v>
      </c>
      <c r="D1271" s="97" t="s">
        <v>3650</v>
      </c>
      <c r="E1271" s="97">
        <v>204873388</v>
      </c>
      <c r="F1271" s="97" t="s">
        <v>3157</v>
      </c>
      <c r="G1271" s="443" t="s">
        <v>3709</v>
      </c>
      <c r="H1271" s="471">
        <v>64</v>
      </c>
      <c r="I1271" s="97" t="s">
        <v>3157</v>
      </c>
      <c r="J1271" s="97" t="s">
        <v>3195</v>
      </c>
      <c r="K1271" s="442"/>
      <c r="L1271" s="473">
        <v>2809.3440000000001</v>
      </c>
      <c r="M1271" s="459" t="s">
        <v>4501</v>
      </c>
    </row>
    <row r="1272" spans="1:13" ht="45" x14ac:dyDescent="0.2">
      <c r="A1272" s="464">
        <v>1263</v>
      </c>
      <c r="B1272" s="441" t="s">
        <v>3154</v>
      </c>
      <c r="C1272" s="429" t="s">
        <v>3155</v>
      </c>
      <c r="D1272" s="97" t="s">
        <v>3650</v>
      </c>
      <c r="E1272" s="97">
        <v>204873388</v>
      </c>
      <c r="F1272" s="97" t="s">
        <v>3157</v>
      </c>
      <c r="G1272" s="443" t="s">
        <v>3709</v>
      </c>
      <c r="H1272" s="471">
        <v>120</v>
      </c>
      <c r="I1272" s="97" t="s">
        <v>3157</v>
      </c>
      <c r="J1272" s="97" t="s">
        <v>3195</v>
      </c>
      <c r="K1272" s="442"/>
      <c r="L1272" s="473">
        <v>5267.5199999999995</v>
      </c>
      <c r="M1272" s="459" t="s">
        <v>4502</v>
      </c>
    </row>
    <row r="1273" spans="1:13" ht="45" x14ac:dyDescent="0.2">
      <c r="A1273" s="464">
        <v>1264</v>
      </c>
      <c r="B1273" s="441" t="s">
        <v>3154</v>
      </c>
      <c r="C1273" s="429" t="s">
        <v>3155</v>
      </c>
      <c r="D1273" s="97" t="s">
        <v>3650</v>
      </c>
      <c r="E1273" s="97">
        <v>204873388</v>
      </c>
      <c r="F1273" s="97" t="s">
        <v>3157</v>
      </c>
      <c r="G1273" s="443" t="s">
        <v>3709</v>
      </c>
      <c r="H1273" s="471">
        <v>8</v>
      </c>
      <c r="I1273" s="97" t="s">
        <v>3157</v>
      </c>
      <c r="J1273" s="97" t="s">
        <v>3195</v>
      </c>
      <c r="K1273" s="442"/>
      <c r="L1273" s="473">
        <v>351.16800000000001</v>
      </c>
      <c r="M1273" s="459" t="s">
        <v>4503</v>
      </c>
    </row>
    <row r="1274" spans="1:13" ht="45" x14ac:dyDescent="0.2">
      <c r="A1274" s="464">
        <v>1265</v>
      </c>
      <c r="B1274" s="441" t="s">
        <v>3154</v>
      </c>
      <c r="C1274" s="429" t="s">
        <v>3155</v>
      </c>
      <c r="D1274" s="97" t="s">
        <v>3650</v>
      </c>
      <c r="E1274" s="97">
        <v>204873388</v>
      </c>
      <c r="F1274" s="97" t="s">
        <v>3157</v>
      </c>
      <c r="G1274" s="443" t="s">
        <v>3709</v>
      </c>
      <c r="H1274" s="471">
        <v>8</v>
      </c>
      <c r="I1274" s="97" t="s">
        <v>3157</v>
      </c>
      <c r="J1274" s="97" t="s">
        <v>3195</v>
      </c>
      <c r="K1274" s="442"/>
      <c r="L1274" s="473">
        <v>351.16800000000001</v>
      </c>
      <c r="M1274" s="459" t="s">
        <v>4503</v>
      </c>
    </row>
    <row r="1275" spans="1:13" ht="63.75" x14ac:dyDescent="0.2">
      <c r="A1275" s="464">
        <v>1266</v>
      </c>
      <c r="B1275" s="441" t="s">
        <v>3154</v>
      </c>
      <c r="C1275" s="429" t="s">
        <v>3155</v>
      </c>
      <c r="D1275" s="97" t="s">
        <v>3650</v>
      </c>
      <c r="E1275" s="97">
        <v>204873388</v>
      </c>
      <c r="F1275" s="97" t="s">
        <v>3157</v>
      </c>
      <c r="G1275" s="443" t="s">
        <v>3709</v>
      </c>
      <c r="H1275" s="471">
        <v>36</v>
      </c>
      <c r="I1275" s="97" t="s">
        <v>3157</v>
      </c>
      <c r="J1275" s="97" t="s">
        <v>3195</v>
      </c>
      <c r="K1275" s="442"/>
      <c r="L1275" s="473">
        <v>1580.2560000000001</v>
      </c>
      <c r="M1275" s="459" t="s">
        <v>4504</v>
      </c>
    </row>
    <row r="1276" spans="1:13" ht="76.5" x14ac:dyDescent="0.2">
      <c r="A1276" s="464">
        <v>1267</v>
      </c>
      <c r="B1276" s="441" t="s">
        <v>3154</v>
      </c>
      <c r="C1276" s="429" t="s">
        <v>3155</v>
      </c>
      <c r="D1276" s="97" t="s">
        <v>3650</v>
      </c>
      <c r="E1276" s="97">
        <v>204873388</v>
      </c>
      <c r="F1276" s="97" t="s">
        <v>3157</v>
      </c>
      <c r="G1276" s="443" t="s">
        <v>3709</v>
      </c>
      <c r="H1276" s="471">
        <v>36</v>
      </c>
      <c r="I1276" s="97" t="s">
        <v>3157</v>
      </c>
      <c r="J1276" s="97" t="s">
        <v>3195</v>
      </c>
      <c r="K1276" s="442"/>
      <c r="L1276" s="473">
        <v>1580.2560000000001</v>
      </c>
      <c r="M1276" s="459" t="s">
        <v>4505</v>
      </c>
    </row>
    <row r="1277" spans="1:13" ht="45" x14ac:dyDescent="0.2">
      <c r="A1277" s="464">
        <v>1268</v>
      </c>
      <c r="B1277" s="441" t="s">
        <v>3154</v>
      </c>
      <c r="C1277" s="429" t="s">
        <v>3155</v>
      </c>
      <c r="D1277" s="97" t="s">
        <v>3650</v>
      </c>
      <c r="E1277" s="97">
        <v>204873388</v>
      </c>
      <c r="F1277" s="97" t="s">
        <v>3157</v>
      </c>
      <c r="G1277" s="443" t="s">
        <v>3709</v>
      </c>
      <c r="H1277" s="471">
        <v>9.36</v>
      </c>
      <c r="I1277" s="97" t="s">
        <v>3157</v>
      </c>
      <c r="J1277" s="97" t="s">
        <v>3195</v>
      </c>
      <c r="K1277" s="442"/>
      <c r="L1277" s="473">
        <v>410.86655999999999</v>
      </c>
      <c r="M1277" s="459" t="s">
        <v>4506</v>
      </c>
    </row>
    <row r="1278" spans="1:13" ht="63.75" x14ac:dyDescent="0.2">
      <c r="A1278" s="464">
        <v>1269</v>
      </c>
      <c r="B1278" s="441" t="s">
        <v>3154</v>
      </c>
      <c r="C1278" s="429" t="s">
        <v>3155</v>
      </c>
      <c r="D1278" s="97" t="s">
        <v>3650</v>
      </c>
      <c r="E1278" s="97">
        <v>204873388</v>
      </c>
      <c r="F1278" s="97" t="s">
        <v>3157</v>
      </c>
      <c r="G1278" s="443" t="s">
        <v>3709</v>
      </c>
      <c r="H1278" s="471">
        <v>54</v>
      </c>
      <c r="I1278" s="97" t="s">
        <v>3157</v>
      </c>
      <c r="J1278" s="97" t="s">
        <v>3195</v>
      </c>
      <c r="K1278" s="442"/>
      <c r="L1278" s="473">
        <v>2370.384</v>
      </c>
      <c r="M1278" s="459" t="s">
        <v>4507</v>
      </c>
    </row>
    <row r="1279" spans="1:13" ht="63.75" x14ac:dyDescent="0.2">
      <c r="A1279" s="464">
        <v>1270</v>
      </c>
      <c r="B1279" s="441" t="s">
        <v>3154</v>
      </c>
      <c r="C1279" s="429" t="s">
        <v>3155</v>
      </c>
      <c r="D1279" s="97" t="s">
        <v>3650</v>
      </c>
      <c r="E1279" s="97">
        <v>204873388</v>
      </c>
      <c r="F1279" s="97" t="s">
        <v>3157</v>
      </c>
      <c r="G1279" s="443" t="s">
        <v>3709</v>
      </c>
      <c r="H1279" s="471">
        <v>54</v>
      </c>
      <c r="I1279" s="97" t="s">
        <v>3157</v>
      </c>
      <c r="J1279" s="97" t="s">
        <v>3195</v>
      </c>
      <c r="K1279" s="442"/>
      <c r="L1279" s="473">
        <v>2370.384</v>
      </c>
      <c r="M1279" s="459" t="s">
        <v>4508</v>
      </c>
    </row>
    <row r="1280" spans="1:13" ht="63.75" x14ac:dyDescent="0.2">
      <c r="A1280" s="464">
        <v>1271</v>
      </c>
      <c r="B1280" s="441" t="s">
        <v>3154</v>
      </c>
      <c r="C1280" s="429" t="s">
        <v>3155</v>
      </c>
      <c r="D1280" s="97" t="s">
        <v>3650</v>
      </c>
      <c r="E1280" s="97">
        <v>204873388</v>
      </c>
      <c r="F1280" s="97" t="s">
        <v>3157</v>
      </c>
      <c r="G1280" s="443" t="s">
        <v>3709</v>
      </c>
      <c r="H1280" s="471">
        <v>16</v>
      </c>
      <c r="I1280" s="97" t="s">
        <v>3157</v>
      </c>
      <c r="J1280" s="97" t="s">
        <v>3195</v>
      </c>
      <c r="K1280" s="442"/>
      <c r="L1280" s="473">
        <v>702.33600000000001</v>
      </c>
      <c r="M1280" s="459" t="s">
        <v>4509</v>
      </c>
    </row>
    <row r="1281" spans="1:13" ht="45" x14ac:dyDescent="0.2">
      <c r="A1281" s="464">
        <v>1272</v>
      </c>
      <c r="B1281" s="441" t="s">
        <v>3154</v>
      </c>
      <c r="C1281" s="429" t="s">
        <v>3155</v>
      </c>
      <c r="D1281" s="97" t="s">
        <v>3650</v>
      </c>
      <c r="E1281" s="97">
        <v>204873388</v>
      </c>
      <c r="F1281" s="97" t="s">
        <v>3157</v>
      </c>
      <c r="G1281" s="443" t="s">
        <v>3709</v>
      </c>
      <c r="H1281" s="471">
        <v>16</v>
      </c>
      <c r="I1281" s="97" t="s">
        <v>3157</v>
      </c>
      <c r="J1281" s="97" t="s">
        <v>3195</v>
      </c>
      <c r="K1281" s="442"/>
      <c r="L1281" s="473">
        <v>702.33600000000001</v>
      </c>
      <c r="M1281" s="459" t="s">
        <v>4510</v>
      </c>
    </row>
    <row r="1282" spans="1:13" ht="89.25" x14ac:dyDescent="0.2">
      <c r="A1282" s="464">
        <v>1273</v>
      </c>
      <c r="B1282" s="441" t="s">
        <v>3154</v>
      </c>
      <c r="C1282" s="429" t="s">
        <v>3155</v>
      </c>
      <c r="D1282" s="97" t="s">
        <v>3650</v>
      </c>
      <c r="E1282" s="97">
        <v>204873388</v>
      </c>
      <c r="F1282" s="97" t="s">
        <v>3157</v>
      </c>
      <c r="G1282" s="443" t="s">
        <v>3709</v>
      </c>
      <c r="H1282" s="471">
        <v>36</v>
      </c>
      <c r="I1282" s="97" t="s">
        <v>3157</v>
      </c>
      <c r="J1282" s="97" t="s">
        <v>3195</v>
      </c>
      <c r="K1282" s="442"/>
      <c r="L1282" s="473">
        <v>1580.2560000000001</v>
      </c>
      <c r="M1282" s="459" t="s">
        <v>4511</v>
      </c>
    </row>
    <row r="1283" spans="1:13" ht="76.5" x14ac:dyDescent="0.2">
      <c r="A1283" s="464">
        <v>1274</v>
      </c>
      <c r="B1283" s="441" t="s">
        <v>3154</v>
      </c>
      <c r="C1283" s="429" t="s">
        <v>3155</v>
      </c>
      <c r="D1283" s="97" t="s">
        <v>3650</v>
      </c>
      <c r="E1283" s="97">
        <v>204873388</v>
      </c>
      <c r="F1283" s="97" t="s">
        <v>3157</v>
      </c>
      <c r="G1283" s="443" t="s">
        <v>3709</v>
      </c>
      <c r="H1283" s="471">
        <v>18</v>
      </c>
      <c r="I1283" s="97" t="s">
        <v>3157</v>
      </c>
      <c r="J1283" s="97" t="s">
        <v>3195</v>
      </c>
      <c r="K1283" s="442"/>
      <c r="L1283" s="473">
        <v>790.12800000000004</v>
      </c>
      <c r="M1283" s="459" t="s">
        <v>4512</v>
      </c>
    </row>
    <row r="1284" spans="1:13" ht="76.5" x14ac:dyDescent="0.2">
      <c r="A1284" s="464">
        <v>1275</v>
      </c>
      <c r="B1284" s="441" t="s">
        <v>3154</v>
      </c>
      <c r="C1284" s="429" t="s">
        <v>3155</v>
      </c>
      <c r="D1284" s="97" t="s">
        <v>3650</v>
      </c>
      <c r="E1284" s="97">
        <v>204873388</v>
      </c>
      <c r="F1284" s="97" t="s">
        <v>3157</v>
      </c>
      <c r="G1284" s="443" t="s">
        <v>3709</v>
      </c>
      <c r="H1284" s="471">
        <v>18</v>
      </c>
      <c r="I1284" s="97" t="s">
        <v>3157</v>
      </c>
      <c r="J1284" s="97" t="s">
        <v>3195</v>
      </c>
      <c r="K1284" s="442"/>
      <c r="L1284" s="473">
        <v>790.12800000000004</v>
      </c>
      <c r="M1284" s="459" t="s">
        <v>4512</v>
      </c>
    </row>
    <row r="1285" spans="1:13" ht="45" x14ac:dyDescent="0.2">
      <c r="A1285" s="464">
        <v>1276</v>
      </c>
      <c r="B1285" s="441" t="s">
        <v>3154</v>
      </c>
      <c r="C1285" s="429" t="s">
        <v>3155</v>
      </c>
      <c r="D1285" s="97" t="s">
        <v>3650</v>
      </c>
      <c r="E1285" s="97">
        <v>204873388</v>
      </c>
      <c r="F1285" s="97" t="s">
        <v>3157</v>
      </c>
      <c r="G1285" s="443" t="s">
        <v>3709</v>
      </c>
      <c r="H1285" s="471">
        <v>64</v>
      </c>
      <c r="I1285" s="97" t="s">
        <v>3157</v>
      </c>
      <c r="J1285" s="97" t="s">
        <v>3195</v>
      </c>
      <c r="K1285" s="442"/>
      <c r="L1285" s="473">
        <v>2809.3440000000001</v>
      </c>
      <c r="M1285" s="459" t="s">
        <v>4513</v>
      </c>
    </row>
    <row r="1286" spans="1:13" ht="102" x14ac:dyDescent="0.2">
      <c r="A1286" s="464">
        <v>1277</v>
      </c>
      <c r="B1286" s="441" t="s">
        <v>3154</v>
      </c>
      <c r="C1286" s="429" t="s">
        <v>3155</v>
      </c>
      <c r="D1286" s="97" t="s">
        <v>3650</v>
      </c>
      <c r="E1286" s="97">
        <v>204873388</v>
      </c>
      <c r="F1286" s="97" t="s">
        <v>3157</v>
      </c>
      <c r="G1286" s="443" t="s">
        <v>3709</v>
      </c>
      <c r="H1286" s="471">
        <v>36</v>
      </c>
      <c r="I1286" s="97" t="s">
        <v>3157</v>
      </c>
      <c r="J1286" s="97" t="s">
        <v>3195</v>
      </c>
      <c r="K1286" s="442"/>
      <c r="L1286" s="473">
        <v>1580.2560000000001</v>
      </c>
      <c r="M1286" s="459" t="s">
        <v>4514</v>
      </c>
    </row>
    <row r="1287" spans="1:13" ht="45" x14ac:dyDescent="0.2">
      <c r="A1287" s="464">
        <v>1278</v>
      </c>
      <c r="B1287" s="441" t="s">
        <v>3154</v>
      </c>
      <c r="C1287" s="429" t="s">
        <v>3155</v>
      </c>
      <c r="D1287" s="97" t="s">
        <v>3650</v>
      </c>
      <c r="E1287" s="97">
        <v>204873388</v>
      </c>
      <c r="F1287" s="97" t="s">
        <v>3157</v>
      </c>
      <c r="G1287" s="443" t="s">
        <v>3709</v>
      </c>
      <c r="H1287" s="471">
        <v>36</v>
      </c>
      <c r="I1287" s="97" t="s">
        <v>3157</v>
      </c>
      <c r="J1287" s="97" t="s">
        <v>3195</v>
      </c>
      <c r="K1287" s="442"/>
      <c r="L1287" s="473">
        <v>1580.2560000000001</v>
      </c>
      <c r="M1287" s="459" t="s">
        <v>4515</v>
      </c>
    </row>
    <row r="1288" spans="1:13" ht="63.75" x14ac:dyDescent="0.2">
      <c r="A1288" s="464">
        <v>1279</v>
      </c>
      <c r="B1288" s="441" t="s">
        <v>3154</v>
      </c>
      <c r="C1288" s="429" t="s">
        <v>3155</v>
      </c>
      <c r="D1288" s="97" t="s">
        <v>3650</v>
      </c>
      <c r="E1288" s="97">
        <v>204873388</v>
      </c>
      <c r="F1288" s="97" t="s">
        <v>3157</v>
      </c>
      <c r="G1288" s="443" t="s">
        <v>3709</v>
      </c>
      <c r="H1288" s="471">
        <v>36</v>
      </c>
      <c r="I1288" s="97" t="s">
        <v>3157</v>
      </c>
      <c r="J1288" s="97" t="s">
        <v>3195</v>
      </c>
      <c r="K1288" s="442"/>
      <c r="L1288" s="473">
        <v>1580.2560000000001</v>
      </c>
      <c r="M1288" s="459" t="s">
        <v>4516</v>
      </c>
    </row>
    <row r="1289" spans="1:13" ht="45" x14ac:dyDescent="0.2">
      <c r="A1289" s="464">
        <v>1280</v>
      </c>
      <c r="B1289" s="441" t="s">
        <v>3154</v>
      </c>
      <c r="C1289" s="429" t="s">
        <v>3155</v>
      </c>
      <c r="D1289" s="97" t="s">
        <v>3650</v>
      </c>
      <c r="E1289" s="97">
        <v>204873388</v>
      </c>
      <c r="F1289" s="97" t="s">
        <v>3157</v>
      </c>
      <c r="G1289" s="443" t="s">
        <v>3709</v>
      </c>
      <c r="H1289" s="471">
        <v>18</v>
      </c>
      <c r="I1289" s="97" t="s">
        <v>3157</v>
      </c>
      <c r="J1289" s="97" t="s">
        <v>3195</v>
      </c>
      <c r="K1289" s="442"/>
      <c r="L1289" s="473">
        <v>790.12800000000004</v>
      </c>
      <c r="M1289" s="459" t="s">
        <v>4517</v>
      </c>
    </row>
    <row r="1290" spans="1:13" ht="45" x14ac:dyDescent="0.2">
      <c r="A1290" s="464">
        <v>1281</v>
      </c>
      <c r="B1290" s="441" t="s">
        <v>3154</v>
      </c>
      <c r="C1290" s="429" t="s">
        <v>3155</v>
      </c>
      <c r="D1290" s="97" t="s">
        <v>3650</v>
      </c>
      <c r="E1290" s="97">
        <v>204873388</v>
      </c>
      <c r="F1290" s="97" t="s">
        <v>3157</v>
      </c>
      <c r="G1290" s="443" t="s">
        <v>3709</v>
      </c>
      <c r="H1290" s="471">
        <v>18</v>
      </c>
      <c r="I1290" s="97" t="s">
        <v>3157</v>
      </c>
      <c r="J1290" s="97" t="s">
        <v>3195</v>
      </c>
      <c r="K1290" s="442"/>
      <c r="L1290" s="473">
        <v>790.12800000000004</v>
      </c>
      <c r="M1290" s="459" t="s">
        <v>4518</v>
      </c>
    </row>
    <row r="1291" spans="1:13" ht="51" x14ac:dyDescent="0.2">
      <c r="A1291" s="464">
        <v>1282</v>
      </c>
      <c r="B1291" s="441" t="s">
        <v>3154</v>
      </c>
      <c r="C1291" s="429" t="s">
        <v>3155</v>
      </c>
      <c r="D1291" s="97" t="s">
        <v>3650</v>
      </c>
      <c r="E1291" s="97">
        <v>204873388</v>
      </c>
      <c r="F1291" s="97" t="s">
        <v>3157</v>
      </c>
      <c r="G1291" s="443" t="s">
        <v>3709</v>
      </c>
      <c r="H1291" s="471">
        <v>36</v>
      </c>
      <c r="I1291" s="97" t="s">
        <v>3157</v>
      </c>
      <c r="J1291" s="97" t="s">
        <v>3195</v>
      </c>
      <c r="K1291" s="442"/>
      <c r="L1291" s="473">
        <v>1580.2560000000001</v>
      </c>
      <c r="M1291" s="459" t="s">
        <v>4519</v>
      </c>
    </row>
    <row r="1292" spans="1:13" ht="51" x14ac:dyDescent="0.2">
      <c r="A1292" s="464">
        <v>1283</v>
      </c>
      <c r="B1292" s="441" t="s">
        <v>3154</v>
      </c>
      <c r="C1292" s="429" t="s">
        <v>3155</v>
      </c>
      <c r="D1292" s="97" t="s">
        <v>3650</v>
      </c>
      <c r="E1292" s="97">
        <v>204873388</v>
      </c>
      <c r="F1292" s="97" t="s">
        <v>3157</v>
      </c>
      <c r="G1292" s="443" t="s">
        <v>3709</v>
      </c>
      <c r="H1292" s="471">
        <v>18.600000000000001</v>
      </c>
      <c r="I1292" s="97" t="s">
        <v>3157</v>
      </c>
      <c r="J1292" s="97" t="s">
        <v>3195</v>
      </c>
      <c r="K1292" s="442"/>
      <c r="L1292" s="473">
        <v>816.46560000000011</v>
      </c>
      <c r="M1292" s="459" t="s">
        <v>4520</v>
      </c>
    </row>
    <row r="1293" spans="1:13" ht="45" x14ac:dyDescent="0.2">
      <c r="A1293" s="464">
        <v>1284</v>
      </c>
      <c r="B1293" s="441" t="s">
        <v>3154</v>
      </c>
      <c r="C1293" s="429" t="s">
        <v>3155</v>
      </c>
      <c r="D1293" s="97" t="s">
        <v>3650</v>
      </c>
      <c r="E1293" s="97">
        <v>204873388</v>
      </c>
      <c r="F1293" s="97" t="s">
        <v>3157</v>
      </c>
      <c r="G1293" s="443" t="s">
        <v>3709</v>
      </c>
      <c r="H1293" s="471">
        <v>36</v>
      </c>
      <c r="I1293" s="97" t="s">
        <v>3157</v>
      </c>
      <c r="J1293" s="97" t="s">
        <v>3195</v>
      </c>
      <c r="K1293" s="442"/>
      <c r="L1293" s="473">
        <v>1580.2560000000001</v>
      </c>
      <c r="M1293" s="459" t="s">
        <v>4521</v>
      </c>
    </row>
    <row r="1294" spans="1:13" ht="45" x14ac:dyDescent="0.2">
      <c r="A1294" s="464">
        <v>1285</v>
      </c>
      <c r="B1294" s="441" t="s">
        <v>3154</v>
      </c>
      <c r="C1294" s="429" t="s">
        <v>3155</v>
      </c>
      <c r="D1294" s="97" t="s">
        <v>3650</v>
      </c>
      <c r="E1294" s="97">
        <v>204873388</v>
      </c>
      <c r="F1294" s="97" t="s">
        <v>3157</v>
      </c>
      <c r="G1294" s="443" t="s">
        <v>3709</v>
      </c>
      <c r="H1294" s="471">
        <v>36</v>
      </c>
      <c r="I1294" s="97" t="s">
        <v>3157</v>
      </c>
      <c r="J1294" s="97" t="s">
        <v>3195</v>
      </c>
      <c r="K1294" s="442"/>
      <c r="L1294" s="473">
        <v>1580.2560000000001</v>
      </c>
      <c r="M1294" s="459" t="s">
        <v>4522</v>
      </c>
    </row>
    <row r="1295" spans="1:13" ht="45" x14ac:dyDescent="0.2">
      <c r="A1295" s="464">
        <v>1286</v>
      </c>
      <c r="B1295" s="441" t="s">
        <v>3154</v>
      </c>
      <c r="C1295" s="429" t="s">
        <v>3155</v>
      </c>
      <c r="D1295" s="97" t="s">
        <v>3650</v>
      </c>
      <c r="E1295" s="97">
        <v>204873388</v>
      </c>
      <c r="F1295" s="97" t="s">
        <v>3157</v>
      </c>
      <c r="G1295" s="443" t="s">
        <v>3709</v>
      </c>
      <c r="H1295" s="471">
        <v>36</v>
      </c>
      <c r="I1295" s="97" t="s">
        <v>3157</v>
      </c>
      <c r="J1295" s="97" t="s">
        <v>3195</v>
      </c>
      <c r="K1295" s="442"/>
      <c r="L1295" s="473">
        <v>1580.2560000000001</v>
      </c>
      <c r="M1295" s="459" t="s">
        <v>4523</v>
      </c>
    </row>
    <row r="1296" spans="1:13" ht="45" x14ac:dyDescent="0.2">
      <c r="A1296" s="464">
        <v>1287</v>
      </c>
      <c r="B1296" s="441" t="s">
        <v>3154</v>
      </c>
      <c r="C1296" s="429" t="s">
        <v>3155</v>
      </c>
      <c r="D1296" s="97" t="s">
        <v>3650</v>
      </c>
      <c r="E1296" s="97">
        <v>204873388</v>
      </c>
      <c r="F1296" s="97" t="s">
        <v>3157</v>
      </c>
      <c r="G1296" s="443" t="s">
        <v>3709</v>
      </c>
      <c r="H1296" s="471">
        <v>36</v>
      </c>
      <c r="I1296" s="97" t="s">
        <v>3157</v>
      </c>
      <c r="J1296" s="97" t="s">
        <v>3195</v>
      </c>
      <c r="K1296" s="442"/>
      <c r="L1296" s="473">
        <v>1580.2560000000001</v>
      </c>
      <c r="M1296" s="459" t="s">
        <v>4524</v>
      </c>
    </row>
    <row r="1297" spans="1:13" ht="45" x14ac:dyDescent="0.2">
      <c r="A1297" s="464">
        <v>1288</v>
      </c>
      <c r="B1297" s="441" t="s">
        <v>3154</v>
      </c>
      <c r="C1297" s="429" t="s">
        <v>3155</v>
      </c>
      <c r="D1297" s="97" t="s">
        <v>3650</v>
      </c>
      <c r="E1297" s="97">
        <v>204873388</v>
      </c>
      <c r="F1297" s="97" t="s">
        <v>3157</v>
      </c>
      <c r="G1297" s="443" t="s">
        <v>3709</v>
      </c>
      <c r="H1297" s="471">
        <v>18</v>
      </c>
      <c r="I1297" s="97" t="s">
        <v>3157</v>
      </c>
      <c r="J1297" s="97" t="s">
        <v>3195</v>
      </c>
      <c r="K1297" s="442"/>
      <c r="L1297" s="473">
        <v>790.12800000000004</v>
      </c>
      <c r="M1297" s="459" t="s">
        <v>4525</v>
      </c>
    </row>
    <row r="1298" spans="1:13" ht="63.75" x14ac:dyDescent="0.2">
      <c r="A1298" s="464">
        <v>1289</v>
      </c>
      <c r="B1298" s="441" t="s">
        <v>3154</v>
      </c>
      <c r="C1298" s="429" t="s">
        <v>3155</v>
      </c>
      <c r="D1298" s="97" t="s">
        <v>3650</v>
      </c>
      <c r="E1298" s="97">
        <v>204873388</v>
      </c>
      <c r="F1298" s="97" t="s">
        <v>3157</v>
      </c>
      <c r="G1298" s="443" t="s">
        <v>3709</v>
      </c>
      <c r="H1298" s="471">
        <v>18</v>
      </c>
      <c r="I1298" s="97" t="s">
        <v>3157</v>
      </c>
      <c r="J1298" s="97" t="s">
        <v>3195</v>
      </c>
      <c r="K1298" s="442"/>
      <c r="L1298" s="473">
        <v>790.12800000000004</v>
      </c>
      <c r="M1298" s="459" t="s">
        <v>4526</v>
      </c>
    </row>
    <row r="1299" spans="1:13" ht="51" x14ac:dyDescent="0.2">
      <c r="A1299" s="464">
        <v>1290</v>
      </c>
      <c r="B1299" s="441" t="s">
        <v>3154</v>
      </c>
      <c r="C1299" s="429" t="s">
        <v>3155</v>
      </c>
      <c r="D1299" s="97" t="s">
        <v>3650</v>
      </c>
      <c r="E1299" s="97">
        <v>204873388</v>
      </c>
      <c r="F1299" s="97" t="s">
        <v>3157</v>
      </c>
      <c r="G1299" s="443" t="s">
        <v>3709</v>
      </c>
      <c r="H1299" s="471">
        <v>36</v>
      </c>
      <c r="I1299" s="97" t="s">
        <v>3157</v>
      </c>
      <c r="J1299" s="97" t="s">
        <v>3195</v>
      </c>
      <c r="K1299" s="442"/>
      <c r="L1299" s="473">
        <v>1580.2560000000001</v>
      </c>
      <c r="M1299" s="459" t="s">
        <v>4527</v>
      </c>
    </row>
    <row r="1300" spans="1:13" ht="63.75" x14ac:dyDescent="0.2">
      <c r="A1300" s="464">
        <v>1291</v>
      </c>
      <c r="B1300" s="441" t="s">
        <v>3154</v>
      </c>
      <c r="C1300" s="429" t="s">
        <v>3155</v>
      </c>
      <c r="D1300" s="97" t="s">
        <v>3650</v>
      </c>
      <c r="E1300" s="97">
        <v>204873388</v>
      </c>
      <c r="F1300" s="97" t="s">
        <v>3157</v>
      </c>
      <c r="G1300" s="443" t="s">
        <v>3709</v>
      </c>
      <c r="H1300" s="471">
        <v>36</v>
      </c>
      <c r="I1300" s="97" t="s">
        <v>3157</v>
      </c>
      <c r="J1300" s="97" t="s">
        <v>3195</v>
      </c>
      <c r="K1300" s="442"/>
      <c r="L1300" s="473">
        <v>1580.2560000000001</v>
      </c>
      <c r="M1300" s="459" t="s">
        <v>4528</v>
      </c>
    </row>
    <row r="1301" spans="1:13" ht="76.5" x14ac:dyDescent="0.2">
      <c r="A1301" s="464">
        <v>1292</v>
      </c>
      <c r="B1301" s="441" t="s">
        <v>3154</v>
      </c>
      <c r="C1301" s="429" t="s">
        <v>3155</v>
      </c>
      <c r="D1301" s="97" t="s">
        <v>3650</v>
      </c>
      <c r="E1301" s="97">
        <v>204873388</v>
      </c>
      <c r="F1301" s="97" t="s">
        <v>3157</v>
      </c>
      <c r="G1301" s="443" t="s">
        <v>3709</v>
      </c>
      <c r="H1301" s="471">
        <v>36</v>
      </c>
      <c r="I1301" s="97" t="s">
        <v>3157</v>
      </c>
      <c r="J1301" s="97" t="s">
        <v>3195</v>
      </c>
      <c r="K1301" s="442"/>
      <c r="L1301" s="473">
        <v>1580.2560000000001</v>
      </c>
      <c r="M1301" s="459" t="s">
        <v>4529</v>
      </c>
    </row>
    <row r="1302" spans="1:13" ht="51" x14ac:dyDescent="0.2">
      <c r="A1302" s="464">
        <v>1293</v>
      </c>
      <c r="B1302" s="441" t="s">
        <v>3154</v>
      </c>
      <c r="C1302" s="429" t="s">
        <v>3155</v>
      </c>
      <c r="D1302" s="97" t="s">
        <v>3650</v>
      </c>
      <c r="E1302" s="97">
        <v>204873388</v>
      </c>
      <c r="F1302" s="97" t="s">
        <v>3157</v>
      </c>
      <c r="G1302" s="443" t="s">
        <v>3709</v>
      </c>
      <c r="H1302" s="471">
        <v>18</v>
      </c>
      <c r="I1302" s="97" t="s">
        <v>3157</v>
      </c>
      <c r="J1302" s="97" t="s">
        <v>3195</v>
      </c>
      <c r="K1302" s="442"/>
      <c r="L1302" s="473">
        <v>790.12800000000004</v>
      </c>
      <c r="M1302" s="459" t="s">
        <v>4530</v>
      </c>
    </row>
    <row r="1303" spans="1:13" ht="51" x14ac:dyDescent="0.2">
      <c r="A1303" s="464">
        <v>1294</v>
      </c>
      <c r="B1303" s="441" t="s">
        <v>3154</v>
      </c>
      <c r="C1303" s="429" t="s">
        <v>3155</v>
      </c>
      <c r="D1303" s="97" t="s">
        <v>3650</v>
      </c>
      <c r="E1303" s="97">
        <v>204873388</v>
      </c>
      <c r="F1303" s="97" t="s">
        <v>3157</v>
      </c>
      <c r="G1303" s="443" t="s">
        <v>3709</v>
      </c>
      <c r="H1303" s="471">
        <v>18</v>
      </c>
      <c r="I1303" s="97" t="s">
        <v>3157</v>
      </c>
      <c r="J1303" s="97" t="s">
        <v>3195</v>
      </c>
      <c r="K1303" s="442"/>
      <c r="L1303" s="473">
        <v>790.12800000000004</v>
      </c>
      <c r="M1303" s="459" t="s">
        <v>4530</v>
      </c>
    </row>
    <row r="1304" spans="1:13" ht="63.75" x14ac:dyDescent="0.2">
      <c r="A1304" s="464">
        <v>1295</v>
      </c>
      <c r="B1304" s="441" t="s">
        <v>3154</v>
      </c>
      <c r="C1304" s="429" t="s">
        <v>3155</v>
      </c>
      <c r="D1304" s="97" t="s">
        <v>3650</v>
      </c>
      <c r="E1304" s="97">
        <v>204873388</v>
      </c>
      <c r="F1304" s="97" t="s">
        <v>3157</v>
      </c>
      <c r="G1304" s="443" t="s">
        <v>3709</v>
      </c>
      <c r="H1304" s="471">
        <v>18</v>
      </c>
      <c r="I1304" s="97" t="s">
        <v>3157</v>
      </c>
      <c r="J1304" s="97" t="s">
        <v>3195</v>
      </c>
      <c r="K1304" s="442"/>
      <c r="L1304" s="473">
        <v>790.12800000000004</v>
      </c>
      <c r="M1304" s="459" t="s">
        <v>4531</v>
      </c>
    </row>
    <row r="1305" spans="1:13" ht="63.75" x14ac:dyDescent="0.2">
      <c r="A1305" s="464">
        <v>1296</v>
      </c>
      <c r="B1305" s="441" t="s">
        <v>3154</v>
      </c>
      <c r="C1305" s="429" t="s">
        <v>3155</v>
      </c>
      <c r="D1305" s="97" t="s">
        <v>3650</v>
      </c>
      <c r="E1305" s="97">
        <v>204873388</v>
      </c>
      <c r="F1305" s="97" t="s">
        <v>3157</v>
      </c>
      <c r="G1305" s="443" t="s">
        <v>3709</v>
      </c>
      <c r="H1305" s="471">
        <v>18</v>
      </c>
      <c r="I1305" s="97" t="s">
        <v>3157</v>
      </c>
      <c r="J1305" s="97" t="s">
        <v>3195</v>
      </c>
      <c r="K1305" s="442"/>
      <c r="L1305" s="473">
        <v>790.12800000000004</v>
      </c>
      <c r="M1305" s="459" t="s">
        <v>4531</v>
      </c>
    </row>
    <row r="1306" spans="1:13" ht="63.75" x14ac:dyDescent="0.2">
      <c r="A1306" s="464">
        <v>1297</v>
      </c>
      <c r="B1306" s="441" t="s">
        <v>3154</v>
      </c>
      <c r="C1306" s="429" t="s">
        <v>3155</v>
      </c>
      <c r="D1306" s="97" t="s">
        <v>3650</v>
      </c>
      <c r="E1306" s="97">
        <v>204873388</v>
      </c>
      <c r="F1306" s="97" t="s">
        <v>3157</v>
      </c>
      <c r="G1306" s="443" t="s">
        <v>3709</v>
      </c>
      <c r="H1306" s="471">
        <v>18</v>
      </c>
      <c r="I1306" s="97" t="s">
        <v>3157</v>
      </c>
      <c r="J1306" s="97" t="s">
        <v>3195</v>
      </c>
      <c r="K1306" s="442"/>
      <c r="L1306" s="473">
        <v>790.12800000000004</v>
      </c>
      <c r="M1306" s="459" t="s">
        <v>4532</v>
      </c>
    </row>
    <row r="1307" spans="1:13" ht="51" x14ac:dyDescent="0.2">
      <c r="A1307" s="464">
        <v>1298</v>
      </c>
      <c r="B1307" s="441" t="s">
        <v>3154</v>
      </c>
      <c r="C1307" s="429" t="s">
        <v>3155</v>
      </c>
      <c r="D1307" s="97" t="s">
        <v>3650</v>
      </c>
      <c r="E1307" s="97">
        <v>204873388</v>
      </c>
      <c r="F1307" s="97" t="s">
        <v>3157</v>
      </c>
      <c r="G1307" s="443" t="s">
        <v>3709</v>
      </c>
      <c r="H1307" s="471">
        <v>36</v>
      </c>
      <c r="I1307" s="97" t="s">
        <v>3157</v>
      </c>
      <c r="J1307" s="97" t="s">
        <v>3195</v>
      </c>
      <c r="K1307" s="442"/>
      <c r="L1307" s="473">
        <v>1580.2560000000001</v>
      </c>
      <c r="M1307" s="459" t="s">
        <v>4533</v>
      </c>
    </row>
    <row r="1308" spans="1:13" ht="45" x14ac:dyDescent="0.2">
      <c r="A1308" s="464">
        <v>1299</v>
      </c>
      <c r="B1308" s="441" t="s">
        <v>3154</v>
      </c>
      <c r="C1308" s="429" t="s">
        <v>3155</v>
      </c>
      <c r="D1308" s="97" t="s">
        <v>3650</v>
      </c>
      <c r="E1308" s="97">
        <v>204873388</v>
      </c>
      <c r="F1308" s="97" t="s">
        <v>3157</v>
      </c>
      <c r="G1308" s="443" t="s">
        <v>3709</v>
      </c>
      <c r="H1308" s="471">
        <v>36</v>
      </c>
      <c r="I1308" s="97" t="s">
        <v>3157</v>
      </c>
      <c r="J1308" s="97" t="s">
        <v>3195</v>
      </c>
      <c r="K1308" s="442"/>
      <c r="L1308" s="473">
        <v>1580.2560000000001</v>
      </c>
      <c r="M1308" s="459" t="s">
        <v>4534</v>
      </c>
    </row>
    <row r="1309" spans="1:13" ht="45" x14ac:dyDescent="0.2">
      <c r="A1309" s="464">
        <v>1300</v>
      </c>
      <c r="B1309" s="441" t="s">
        <v>3154</v>
      </c>
      <c r="C1309" s="429" t="s">
        <v>3155</v>
      </c>
      <c r="D1309" s="97" t="s">
        <v>3650</v>
      </c>
      <c r="E1309" s="97">
        <v>204873388</v>
      </c>
      <c r="F1309" s="97" t="s">
        <v>3157</v>
      </c>
      <c r="G1309" s="443" t="s">
        <v>3709</v>
      </c>
      <c r="H1309" s="471">
        <v>18</v>
      </c>
      <c r="I1309" s="97" t="s">
        <v>3157</v>
      </c>
      <c r="J1309" s="97" t="s">
        <v>3195</v>
      </c>
      <c r="K1309" s="442"/>
      <c r="L1309" s="473">
        <v>790.12800000000004</v>
      </c>
      <c r="M1309" s="459" t="s">
        <v>4535</v>
      </c>
    </row>
    <row r="1310" spans="1:13" ht="89.25" x14ac:dyDescent="0.2">
      <c r="A1310" s="464">
        <v>1301</v>
      </c>
      <c r="B1310" s="441" t="s">
        <v>3154</v>
      </c>
      <c r="C1310" s="429" t="s">
        <v>3155</v>
      </c>
      <c r="D1310" s="97" t="s">
        <v>3650</v>
      </c>
      <c r="E1310" s="97">
        <v>204873388</v>
      </c>
      <c r="F1310" s="97" t="s">
        <v>3157</v>
      </c>
      <c r="G1310" s="443" t="s">
        <v>3709</v>
      </c>
      <c r="H1310" s="471">
        <v>36</v>
      </c>
      <c r="I1310" s="97" t="s">
        <v>3157</v>
      </c>
      <c r="J1310" s="97" t="s">
        <v>3195</v>
      </c>
      <c r="K1310" s="442"/>
      <c r="L1310" s="473">
        <v>1580.2560000000001</v>
      </c>
      <c r="M1310" s="459" t="s">
        <v>4536</v>
      </c>
    </row>
    <row r="1311" spans="1:13" ht="63.75" x14ac:dyDescent="0.2">
      <c r="A1311" s="464">
        <v>1302</v>
      </c>
      <c r="B1311" s="441" t="s">
        <v>3154</v>
      </c>
      <c r="C1311" s="429" t="s">
        <v>3155</v>
      </c>
      <c r="D1311" s="97" t="s">
        <v>3650</v>
      </c>
      <c r="E1311" s="97">
        <v>204873388</v>
      </c>
      <c r="F1311" s="97" t="s">
        <v>3157</v>
      </c>
      <c r="G1311" s="443" t="s">
        <v>3709</v>
      </c>
      <c r="H1311" s="471">
        <v>36</v>
      </c>
      <c r="I1311" s="97" t="s">
        <v>3157</v>
      </c>
      <c r="J1311" s="97" t="s">
        <v>3195</v>
      </c>
      <c r="K1311" s="442"/>
      <c r="L1311" s="473">
        <v>1580.2560000000001</v>
      </c>
      <c r="M1311" s="459" t="s">
        <v>4537</v>
      </c>
    </row>
    <row r="1312" spans="1:13" ht="76.5" x14ac:dyDescent="0.2">
      <c r="A1312" s="464">
        <v>1303</v>
      </c>
      <c r="B1312" s="441" t="s">
        <v>3154</v>
      </c>
      <c r="C1312" s="429" t="s">
        <v>3155</v>
      </c>
      <c r="D1312" s="97" t="s">
        <v>3650</v>
      </c>
      <c r="E1312" s="97">
        <v>204873388</v>
      </c>
      <c r="F1312" s="97" t="s">
        <v>3157</v>
      </c>
      <c r="G1312" s="443" t="s">
        <v>3709</v>
      </c>
      <c r="H1312" s="471">
        <v>36</v>
      </c>
      <c r="I1312" s="97" t="s">
        <v>3157</v>
      </c>
      <c r="J1312" s="97" t="s">
        <v>3195</v>
      </c>
      <c r="K1312" s="442"/>
      <c r="L1312" s="473">
        <v>1580.2560000000001</v>
      </c>
      <c r="M1312" s="459" t="s">
        <v>4538</v>
      </c>
    </row>
    <row r="1313" spans="1:13" ht="102" x14ac:dyDescent="0.2">
      <c r="A1313" s="464">
        <v>1304</v>
      </c>
      <c r="B1313" s="441" t="s">
        <v>3154</v>
      </c>
      <c r="C1313" s="429" t="s">
        <v>3155</v>
      </c>
      <c r="D1313" s="97" t="s">
        <v>3650</v>
      </c>
      <c r="E1313" s="97">
        <v>204873388</v>
      </c>
      <c r="F1313" s="97" t="s">
        <v>3157</v>
      </c>
      <c r="G1313" s="443" t="s">
        <v>3709</v>
      </c>
      <c r="H1313" s="462">
        <v>27</v>
      </c>
      <c r="I1313" s="97" t="s">
        <v>3157</v>
      </c>
      <c r="J1313" s="97" t="s">
        <v>3195</v>
      </c>
      <c r="K1313" s="442"/>
      <c r="L1313" s="473">
        <v>493.83</v>
      </c>
      <c r="M1313" s="459" t="s">
        <v>4539</v>
      </c>
    </row>
    <row r="1314" spans="1:13" ht="63.75" x14ac:dyDescent="0.2">
      <c r="A1314" s="464">
        <v>1305</v>
      </c>
      <c r="B1314" s="441" t="s">
        <v>3154</v>
      </c>
      <c r="C1314" s="429" t="s">
        <v>3155</v>
      </c>
      <c r="D1314" s="97" t="s">
        <v>3650</v>
      </c>
      <c r="E1314" s="97">
        <v>204873388</v>
      </c>
      <c r="F1314" s="97" t="s">
        <v>3157</v>
      </c>
      <c r="G1314" s="443" t="s">
        <v>3709</v>
      </c>
      <c r="H1314" s="462">
        <v>36</v>
      </c>
      <c r="I1314" s="97" t="s">
        <v>3157</v>
      </c>
      <c r="J1314" s="97" t="s">
        <v>3195</v>
      </c>
      <c r="K1314" s="442"/>
      <c r="L1314" s="473">
        <v>658.43999999999994</v>
      </c>
      <c r="M1314" s="459" t="s">
        <v>4540</v>
      </c>
    </row>
    <row r="1315" spans="1:13" ht="63.75" x14ac:dyDescent="0.2">
      <c r="A1315" s="464">
        <v>1306</v>
      </c>
      <c r="B1315" s="441" t="s">
        <v>3154</v>
      </c>
      <c r="C1315" s="429" t="s">
        <v>3155</v>
      </c>
      <c r="D1315" s="97" t="s">
        <v>3650</v>
      </c>
      <c r="E1315" s="97">
        <v>204873388</v>
      </c>
      <c r="F1315" s="97" t="s">
        <v>3157</v>
      </c>
      <c r="G1315" s="443" t="s">
        <v>3709</v>
      </c>
      <c r="H1315" s="462">
        <v>64</v>
      </c>
      <c r="I1315" s="97" t="s">
        <v>3157</v>
      </c>
      <c r="J1315" s="97" t="s">
        <v>3195</v>
      </c>
      <c r="K1315" s="442"/>
      <c r="L1315" s="473">
        <v>1170.56</v>
      </c>
      <c r="M1315" s="459" t="s">
        <v>4541</v>
      </c>
    </row>
    <row r="1316" spans="1:13" ht="76.5" x14ac:dyDescent="0.2">
      <c r="A1316" s="464">
        <v>1307</v>
      </c>
      <c r="B1316" s="441" t="s">
        <v>3154</v>
      </c>
      <c r="C1316" s="429" t="s">
        <v>3155</v>
      </c>
      <c r="D1316" s="97" t="s">
        <v>3650</v>
      </c>
      <c r="E1316" s="97">
        <v>204873388</v>
      </c>
      <c r="F1316" s="97" t="s">
        <v>3157</v>
      </c>
      <c r="G1316" s="443" t="s">
        <v>3709</v>
      </c>
      <c r="H1316" s="463">
        <v>128</v>
      </c>
      <c r="I1316" s="97" t="s">
        <v>3157</v>
      </c>
      <c r="J1316" s="97" t="s">
        <v>3195</v>
      </c>
      <c r="K1316" s="442"/>
      <c r="L1316" s="473">
        <v>2341.12</v>
      </c>
      <c r="M1316" s="459" t="s">
        <v>4542</v>
      </c>
    </row>
    <row r="1317" spans="1:13" ht="114.75" x14ac:dyDescent="0.2">
      <c r="A1317" s="464">
        <v>1308</v>
      </c>
      <c r="B1317" s="441" t="s">
        <v>3154</v>
      </c>
      <c r="C1317" s="429" t="s">
        <v>3155</v>
      </c>
      <c r="D1317" s="97" t="s">
        <v>3650</v>
      </c>
      <c r="E1317" s="97">
        <v>204873388</v>
      </c>
      <c r="F1317" s="97" t="s">
        <v>3157</v>
      </c>
      <c r="G1317" s="443" t="s">
        <v>3709</v>
      </c>
      <c r="H1317" s="463">
        <v>120</v>
      </c>
      <c r="I1317" s="97" t="s">
        <v>3157</v>
      </c>
      <c r="J1317" s="97" t="s">
        <v>3195</v>
      </c>
      <c r="K1317" s="442"/>
      <c r="L1317" s="473">
        <v>2194.8000000000002</v>
      </c>
      <c r="M1317" s="459" t="s">
        <v>4543</v>
      </c>
    </row>
    <row r="1318" spans="1:13" ht="63.75" x14ac:dyDescent="0.2">
      <c r="A1318" s="464">
        <v>1309</v>
      </c>
      <c r="B1318" s="441" t="s">
        <v>3154</v>
      </c>
      <c r="C1318" s="429" t="s">
        <v>3155</v>
      </c>
      <c r="D1318" s="97" t="s">
        <v>3650</v>
      </c>
      <c r="E1318" s="97">
        <v>204873388</v>
      </c>
      <c r="F1318" s="97" t="s">
        <v>3157</v>
      </c>
      <c r="G1318" s="443" t="s">
        <v>3709</v>
      </c>
      <c r="H1318" s="468">
        <v>36</v>
      </c>
      <c r="I1318" s="97" t="s">
        <v>3157</v>
      </c>
      <c r="J1318" s="97" t="s">
        <v>3195</v>
      </c>
      <c r="K1318" s="442"/>
      <c r="L1318" s="473">
        <v>658.44</v>
      </c>
      <c r="M1318" s="459" t="s">
        <v>4544</v>
      </c>
    </row>
    <row r="1319" spans="1:13" ht="76.5" x14ac:dyDescent="0.2">
      <c r="A1319" s="464">
        <v>1310</v>
      </c>
      <c r="B1319" s="441" t="s">
        <v>3154</v>
      </c>
      <c r="C1319" s="429" t="s">
        <v>3155</v>
      </c>
      <c r="D1319" s="97" t="s">
        <v>3650</v>
      </c>
      <c r="E1319" s="97">
        <v>204873388</v>
      </c>
      <c r="F1319" s="97" t="s">
        <v>3157</v>
      </c>
      <c r="G1319" s="443" t="s">
        <v>3709</v>
      </c>
      <c r="H1319" s="461">
        <v>4.165</v>
      </c>
      <c r="I1319" s="97" t="s">
        <v>3157</v>
      </c>
      <c r="J1319" s="97" t="s">
        <v>3195</v>
      </c>
      <c r="K1319" s="442"/>
      <c r="L1319" s="473">
        <v>404.74</v>
      </c>
      <c r="M1319" s="459" t="s">
        <v>4545</v>
      </c>
    </row>
    <row r="1320" spans="1:13" ht="63.75" x14ac:dyDescent="0.2">
      <c r="A1320" s="464">
        <v>1311</v>
      </c>
      <c r="B1320" s="441" t="s">
        <v>3154</v>
      </c>
      <c r="C1320" s="429" t="s">
        <v>3155</v>
      </c>
      <c r="D1320" s="97" t="s">
        <v>3650</v>
      </c>
      <c r="E1320" s="97">
        <v>204873388</v>
      </c>
      <c r="F1320" s="97" t="s">
        <v>3157</v>
      </c>
      <c r="G1320" s="443" t="s">
        <v>3709</v>
      </c>
      <c r="H1320" s="461">
        <v>4.165</v>
      </c>
      <c r="I1320" s="97" t="s">
        <v>3157</v>
      </c>
      <c r="J1320" s="97" t="s">
        <v>3195</v>
      </c>
      <c r="K1320" s="442"/>
      <c r="L1320" s="473">
        <v>404.74</v>
      </c>
      <c r="M1320" s="459" t="s">
        <v>4546</v>
      </c>
    </row>
    <row r="1321" spans="1:13" ht="45" x14ac:dyDescent="0.2">
      <c r="A1321" s="464">
        <v>1312</v>
      </c>
      <c r="B1321" s="441" t="s">
        <v>4547</v>
      </c>
      <c r="C1321" s="429" t="s">
        <v>329</v>
      </c>
      <c r="D1321" s="97" t="s">
        <v>4548</v>
      </c>
      <c r="E1321" s="97">
        <v>405159019</v>
      </c>
      <c r="F1321" s="97" t="s">
        <v>3157</v>
      </c>
      <c r="G1321" s="97" t="s">
        <v>4549</v>
      </c>
      <c r="H1321" s="97"/>
      <c r="I1321" s="97" t="s">
        <v>1114</v>
      </c>
      <c r="J1321" s="97"/>
      <c r="K1321" s="442"/>
      <c r="L1321" s="442">
        <v>71303.7</v>
      </c>
      <c r="M1321" s="459" t="s">
        <v>4550</v>
      </c>
    </row>
    <row r="1322" spans="1:13" ht="45" x14ac:dyDescent="0.2">
      <c r="A1322" s="464">
        <v>1313</v>
      </c>
      <c r="B1322" s="441"/>
      <c r="C1322" s="429" t="s">
        <v>1115</v>
      </c>
      <c r="D1322" s="97" t="s">
        <v>1116</v>
      </c>
      <c r="E1322" s="97"/>
      <c r="F1322" s="97" t="s">
        <v>3157</v>
      </c>
      <c r="G1322" s="97"/>
      <c r="H1322" s="97"/>
      <c r="I1322" s="97" t="s">
        <v>1114</v>
      </c>
      <c r="J1322" s="97"/>
      <c r="K1322" s="442"/>
      <c r="L1322" s="442">
        <v>79126.2</v>
      </c>
      <c r="M1322" s="459"/>
    </row>
    <row r="1323" spans="1:13" ht="15" x14ac:dyDescent="0.2">
      <c r="A1323" s="97"/>
      <c r="B1323" s="361"/>
      <c r="C1323" s="333"/>
      <c r="D1323" s="86"/>
      <c r="E1323" s="86"/>
      <c r="F1323" s="86"/>
      <c r="G1323" s="86"/>
      <c r="H1323" s="86"/>
      <c r="I1323" s="86"/>
      <c r="J1323" s="86"/>
      <c r="K1323" s="4"/>
      <c r="L1323" s="4"/>
      <c r="M1323" s="86"/>
    </row>
    <row r="1324" spans="1:13" ht="15" x14ac:dyDescent="0.2">
      <c r="A1324" s="86" t="s">
        <v>259</v>
      </c>
      <c r="B1324" s="362"/>
      <c r="C1324" s="333"/>
      <c r="D1324" s="86"/>
      <c r="E1324" s="86"/>
      <c r="F1324" s="86"/>
      <c r="G1324" s="86"/>
      <c r="H1324" s="86"/>
      <c r="I1324" s="86"/>
      <c r="J1324" s="86"/>
      <c r="K1324" s="4"/>
      <c r="L1324" s="4"/>
      <c r="M1324" s="86"/>
    </row>
    <row r="1325" spans="1:13" ht="15" x14ac:dyDescent="0.3">
      <c r="A1325" s="86"/>
      <c r="B1325" s="362"/>
      <c r="C1325" s="333"/>
      <c r="D1325" s="98"/>
      <c r="E1325" s="98"/>
      <c r="F1325" s="98"/>
      <c r="G1325" s="98"/>
      <c r="H1325" s="86"/>
      <c r="I1325" s="86"/>
      <c r="J1325" s="86"/>
      <c r="K1325" s="86" t="s">
        <v>423</v>
      </c>
      <c r="L1325" s="85">
        <f>SUM(L10:L1324)</f>
        <v>5015618.0357174547</v>
      </c>
      <c r="M1325" s="86"/>
    </row>
    <row r="1326" spans="1:13" ht="15" x14ac:dyDescent="0.3">
      <c r="A1326" s="207"/>
      <c r="B1326" s="207"/>
      <c r="C1326" s="207"/>
      <c r="D1326" s="207"/>
      <c r="E1326" s="207"/>
      <c r="F1326" s="207"/>
      <c r="G1326" s="207"/>
      <c r="H1326" s="207"/>
      <c r="I1326" s="207"/>
      <c r="J1326" s="207"/>
      <c r="K1326" s="207"/>
      <c r="L1326" s="179"/>
    </row>
    <row r="1327" spans="1:13" ht="15" x14ac:dyDescent="0.3">
      <c r="A1327" s="208" t="s">
        <v>424</v>
      </c>
      <c r="B1327" s="208"/>
      <c r="C1327" s="208"/>
      <c r="D1327" s="207"/>
      <c r="E1327" s="207"/>
      <c r="F1327" s="207"/>
      <c r="G1327" s="207"/>
      <c r="H1327" s="207"/>
      <c r="I1327" s="207"/>
      <c r="J1327" s="207"/>
      <c r="K1327" s="207"/>
      <c r="L1327" s="179"/>
    </row>
    <row r="1328" spans="1:13" ht="15" x14ac:dyDescent="0.3">
      <c r="A1328" s="208" t="s">
        <v>425</v>
      </c>
      <c r="B1328" s="208"/>
      <c r="C1328" s="208"/>
      <c r="D1328" s="207"/>
      <c r="E1328" s="207"/>
      <c r="F1328" s="207"/>
      <c r="G1328" s="207"/>
      <c r="H1328" s="207"/>
      <c r="I1328" s="207"/>
      <c r="J1328" s="207"/>
      <c r="K1328" s="207"/>
      <c r="L1328" s="179"/>
    </row>
    <row r="1329" spans="1:12" ht="15" x14ac:dyDescent="0.3">
      <c r="A1329" s="196" t="s">
        <v>426</v>
      </c>
      <c r="B1329" s="196"/>
      <c r="C1329" s="208"/>
      <c r="D1329" s="179"/>
      <c r="E1329" s="179"/>
      <c r="F1329" s="179"/>
      <c r="G1329" s="179"/>
      <c r="H1329" s="179"/>
      <c r="I1329" s="179"/>
      <c r="J1329" s="179"/>
      <c r="K1329" s="179"/>
      <c r="L1329" s="179"/>
    </row>
    <row r="1330" spans="1:12" ht="15" x14ac:dyDescent="0.3">
      <c r="A1330" s="196" t="s">
        <v>427</v>
      </c>
      <c r="B1330" s="196"/>
      <c r="C1330" s="208"/>
      <c r="D1330" s="179"/>
      <c r="E1330" s="179"/>
      <c r="F1330" s="179"/>
      <c r="G1330" s="179"/>
      <c r="H1330" s="179"/>
      <c r="I1330" s="179"/>
      <c r="J1330" s="179"/>
      <c r="K1330" s="179"/>
      <c r="L1330" s="179"/>
    </row>
    <row r="1331" spans="1:12" ht="15" customHeight="1" x14ac:dyDescent="0.2">
      <c r="A1331" s="498" t="s">
        <v>442</v>
      </c>
      <c r="B1331" s="498"/>
      <c r="C1331" s="498"/>
      <c r="D1331" s="498"/>
      <c r="E1331" s="498"/>
      <c r="F1331" s="498"/>
      <c r="G1331" s="498"/>
      <c r="H1331" s="498"/>
      <c r="I1331" s="498"/>
      <c r="J1331" s="498"/>
      <c r="K1331" s="498"/>
      <c r="L1331" s="498"/>
    </row>
    <row r="1332" spans="1:12" ht="15" customHeight="1" x14ac:dyDescent="0.2">
      <c r="A1332" s="498"/>
      <c r="B1332" s="498"/>
      <c r="C1332" s="498"/>
      <c r="D1332" s="498"/>
      <c r="E1332" s="498"/>
      <c r="F1332" s="498"/>
      <c r="G1332" s="498"/>
      <c r="H1332" s="498"/>
      <c r="I1332" s="498"/>
      <c r="J1332" s="498"/>
      <c r="K1332" s="498"/>
      <c r="L1332" s="498"/>
    </row>
    <row r="1333" spans="1:12" ht="12.75" customHeight="1" x14ac:dyDescent="0.2">
      <c r="A1333" s="352"/>
      <c r="B1333" s="352"/>
      <c r="C1333" s="352"/>
      <c r="D1333" s="352"/>
      <c r="E1333" s="352"/>
      <c r="F1333" s="352"/>
      <c r="G1333" s="352"/>
      <c r="H1333" s="352"/>
      <c r="I1333" s="352"/>
      <c r="J1333" s="352"/>
      <c r="K1333" s="352"/>
      <c r="L1333" s="352"/>
    </row>
    <row r="1334" spans="1:12" ht="15" x14ac:dyDescent="0.3">
      <c r="A1334" s="494" t="s">
        <v>96</v>
      </c>
      <c r="B1334" s="494"/>
      <c r="C1334" s="494"/>
      <c r="D1334" s="334"/>
      <c r="E1334" s="335"/>
      <c r="F1334" s="335"/>
      <c r="G1334" s="334"/>
      <c r="H1334" s="334"/>
      <c r="I1334" s="334"/>
      <c r="J1334" s="334"/>
      <c r="K1334" s="334"/>
      <c r="L1334" s="179"/>
    </row>
    <row r="1335" spans="1:12" ht="15" x14ac:dyDescent="0.3">
      <c r="A1335" s="334"/>
      <c r="B1335" s="334"/>
      <c r="C1335" s="335"/>
      <c r="D1335" s="334"/>
      <c r="E1335" s="335"/>
      <c r="F1335" s="335"/>
      <c r="G1335" s="334"/>
      <c r="H1335" s="334"/>
      <c r="I1335" s="334"/>
      <c r="J1335" s="334"/>
      <c r="K1335" s="336"/>
      <c r="L1335" s="179"/>
    </row>
    <row r="1336" spans="1:12" ht="15" customHeight="1" x14ac:dyDescent="0.3">
      <c r="A1336" s="334"/>
      <c r="B1336" s="334"/>
      <c r="C1336" s="335"/>
      <c r="D1336" s="495" t="s">
        <v>251</v>
      </c>
      <c r="E1336" s="495"/>
      <c r="F1336" s="337"/>
      <c r="G1336" s="338"/>
      <c r="H1336" s="496" t="s">
        <v>428</v>
      </c>
      <c r="I1336" s="496"/>
      <c r="J1336" s="496"/>
      <c r="K1336" s="339"/>
      <c r="L1336" s="179"/>
    </row>
    <row r="1337" spans="1:12" ht="15" x14ac:dyDescent="0.3">
      <c r="A1337" s="334"/>
      <c r="B1337" s="334"/>
      <c r="C1337" s="335"/>
      <c r="D1337" s="334"/>
      <c r="E1337" s="335"/>
      <c r="F1337" s="335"/>
      <c r="G1337" s="334"/>
      <c r="H1337" s="497"/>
      <c r="I1337" s="497"/>
      <c r="J1337" s="497"/>
      <c r="K1337" s="339"/>
      <c r="L1337" s="179"/>
    </row>
    <row r="1338" spans="1:12" ht="15" x14ac:dyDescent="0.3">
      <c r="A1338" s="334"/>
      <c r="B1338" s="334"/>
      <c r="C1338" s="335"/>
      <c r="D1338" s="492" t="s">
        <v>127</v>
      </c>
      <c r="E1338" s="492"/>
      <c r="F1338" s="337"/>
      <c r="G1338" s="338"/>
      <c r="H1338" s="334"/>
      <c r="I1338" s="334"/>
      <c r="J1338" s="334"/>
      <c r="K1338" s="334"/>
      <c r="L1338" s="179"/>
    </row>
  </sheetData>
  <mergeCells count="7">
    <mergeCell ref="D1338:E1338"/>
    <mergeCell ref="A2:E2"/>
    <mergeCell ref="L3:M3"/>
    <mergeCell ref="A1334:C1334"/>
    <mergeCell ref="D1336:E1336"/>
    <mergeCell ref="H1336:J1337"/>
    <mergeCell ref="A1331:L1332"/>
  </mergeCells>
  <dataValidations count="1">
    <dataValidation type="list" allowBlank="1" showInputMessage="1" showErrorMessage="1" sqref="C10:C132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28" zoomScale="80" zoomScaleNormal="100" zoomScaleSheetLayoutView="80" workbookViewId="0">
      <selection activeCell="I40" sqref="I40"/>
    </sheetView>
  </sheetViews>
  <sheetFormatPr defaultColWidth="9.140625"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9" x14ac:dyDescent="0.3">
      <c r="A1" s="73" t="s">
        <v>212</v>
      </c>
      <c r="B1" s="120"/>
      <c r="C1" s="499" t="s">
        <v>186</v>
      </c>
      <c r="D1" s="499"/>
      <c r="E1" s="104"/>
    </row>
    <row r="2" spans="1:9" x14ac:dyDescent="0.3">
      <c r="A2" s="75" t="s">
        <v>128</v>
      </c>
      <c r="B2" s="120"/>
      <c r="C2" s="76"/>
      <c r="D2" s="204" t="str">
        <f>'ფორმა N1'!L2</f>
        <v>22.09-12.10.2020</v>
      </c>
      <c r="E2" s="104"/>
    </row>
    <row r="3" spans="1:9" x14ac:dyDescent="0.3">
      <c r="A3" s="115"/>
      <c r="B3" s="120"/>
      <c r="C3" s="76"/>
      <c r="D3" s="76"/>
      <c r="E3" s="104"/>
    </row>
    <row r="4" spans="1:9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9" x14ac:dyDescent="0.3">
      <c r="A5" s="118" t="str">
        <f>'ფორმა N1'!A5</f>
        <v>მ.პ.გ. ქართული ოცნება დემოკრატიული საქართველო</v>
      </c>
      <c r="B5" s="119"/>
      <c r="C5" s="119"/>
      <c r="D5" s="59"/>
      <c r="E5" s="107"/>
    </row>
    <row r="6" spans="1:9" x14ac:dyDescent="0.3">
      <c r="A6" s="76"/>
      <c r="B6" s="75"/>
      <c r="C6" s="75"/>
      <c r="D6" s="75"/>
      <c r="E6" s="107"/>
    </row>
    <row r="7" spans="1:9" x14ac:dyDescent="0.3">
      <c r="A7" s="114"/>
      <c r="B7" s="121"/>
      <c r="C7" s="122"/>
      <c r="D7" s="122"/>
      <c r="E7" s="104"/>
    </row>
    <row r="8" spans="1:9" ht="45" x14ac:dyDescent="0.3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9" x14ac:dyDescent="0.3">
      <c r="A9" s="49"/>
      <c r="B9" s="50"/>
      <c r="C9" s="151"/>
      <c r="D9" s="151"/>
      <c r="E9" s="104"/>
    </row>
    <row r="10" spans="1:9" x14ac:dyDescent="0.3">
      <c r="A10" s="51" t="s">
        <v>179</v>
      </c>
      <c r="B10" s="52"/>
      <c r="C10" s="417">
        <f>SUM(C11,C34)</f>
        <v>4178953.46</v>
      </c>
      <c r="D10" s="417">
        <f>SUM(D11,D34)</f>
        <v>4047201.0900000003</v>
      </c>
      <c r="E10" s="104"/>
      <c r="G10" s="423">
        <f>C10+'ფორმა N2'!C9+'ფორმა N3'!C9-'ფორმა N4'!C11-'ფორმა N5'!C9</f>
        <v>2904301.1000000006</v>
      </c>
      <c r="H10" s="423">
        <f>G10+G47+G49</f>
        <v>4047198.8900000006</v>
      </c>
      <c r="I10" s="423">
        <f>H10-D10</f>
        <v>-2.1999999997206032</v>
      </c>
    </row>
    <row r="11" spans="1:9" x14ac:dyDescent="0.3">
      <c r="A11" s="53" t="s">
        <v>180</v>
      </c>
      <c r="B11" s="54"/>
      <c r="C11" s="418">
        <f>SUM(C12:C32)</f>
        <v>3870362.46</v>
      </c>
      <c r="D11" s="418">
        <f>SUM(D12:D32)</f>
        <v>2779993.45</v>
      </c>
      <c r="E11" s="104"/>
    </row>
    <row r="12" spans="1:9" x14ac:dyDescent="0.3">
      <c r="A12" s="57">
        <v>1110</v>
      </c>
      <c r="B12" s="56" t="s">
        <v>130</v>
      </c>
      <c r="C12" s="419">
        <v>1.91</v>
      </c>
      <c r="D12" s="419">
        <v>1.91</v>
      </c>
      <c r="E12" s="104"/>
    </row>
    <row r="13" spans="1:9" x14ac:dyDescent="0.3">
      <c r="A13" s="57">
        <v>1120</v>
      </c>
      <c r="B13" s="56" t="s">
        <v>131</v>
      </c>
      <c r="C13" s="8"/>
      <c r="D13" s="8"/>
      <c r="E13" s="104"/>
    </row>
    <row r="14" spans="1:9" x14ac:dyDescent="0.3">
      <c r="A14" s="57">
        <v>1211</v>
      </c>
      <c r="B14" s="56" t="s">
        <v>132</v>
      </c>
      <c r="C14" s="419">
        <v>1626933.95</v>
      </c>
      <c r="D14" s="419">
        <v>130343.17</v>
      </c>
      <c r="E14" s="104"/>
      <c r="G14" s="423">
        <f>C12+C14+C15+'ფორმა N2'!D9+'ფორმა N3'!D9-'ფორმა N4'!D11-'ფორმა N5'!D9</f>
        <v>138721.72999999952</v>
      </c>
      <c r="H14" s="423">
        <f>G14-D12-D14-D15</f>
        <v>0.47999999951389327</v>
      </c>
    </row>
    <row r="15" spans="1:9" x14ac:dyDescent="0.3">
      <c r="A15" s="57">
        <v>1212</v>
      </c>
      <c r="B15" s="56" t="s">
        <v>133</v>
      </c>
      <c r="C15" s="8">
        <v>10908</v>
      </c>
      <c r="D15" s="419">
        <v>8376.17</v>
      </c>
      <c r="E15" s="104"/>
    </row>
    <row r="16" spans="1:9" x14ac:dyDescent="0.3">
      <c r="A16" s="57">
        <v>1213</v>
      </c>
      <c r="B16" s="56" t="s">
        <v>134</v>
      </c>
      <c r="C16" s="8"/>
      <c r="D16" s="8"/>
      <c r="E16" s="104"/>
    </row>
    <row r="17" spans="1:5" x14ac:dyDescent="0.3">
      <c r="A17" s="57">
        <v>1214</v>
      </c>
      <c r="B17" s="56" t="s">
        <v>135</v>
      </c>
      <c r="C17" s="8"/>
      <c r="D17" s="8"/>
      <c r="E17" s="104"/>
    </row>
    <row r="18" spans="1:5" x14ac:dyDescent="0.3">
      <c r="A18" s="57">
        <v>1215</v>
      </c>
      <c r="B18" s="56" t="s">
        <v>136</v>
      </c>
      <c r="C18" s="8"/>
      <c r="D18" s="8"/>
      <c r="E18" s="104"/>
    </row>
    <row r="19" spans="1:5" x14ac:dyDescent="0.3">
      <c r="A19" s="57">
        <v>1300</v>
      </c>
      <c r="B19" s="56" t="s">
        <v>137</v>
      </c>
      <c r="C19" s="8"/>
      <c r="D19" s="8"/>
      <c r="E19" s="104"/>
    </row>
    <row r="20" spans="1:5" x14ac:dyDescent="0.3">
      <c r="A20" s="57">
        <v>1410</v>
      </c>
      <c r="B20" s="56" t="s">
        <v>138</v>
      </c>
      <c r="C20" s="8"/>
      <c r="D20" s="8"/>
      <c r="E20" s="104"/>
    </row>
    <row r="21" spans="1:5" x14ac:dyDescent="0.3">
      <c r="A21" s="57">
        <v>1421</v>
      </c>
      <c r="B21" s="56" t="s">
        <v>139</v>
      </c>
      <c r="C21" s="8"/>
      <c r="D21" s="8"/>
      <c r="E21" s="104"/>
    </row>
    <row r="22" spans="1:5" x14ac:dyDescent="0.3">
      <c r="A22" s="57">
        <v>1422</v>
      </c>
      <c r="B22" s="56" t="s">
        <v>140</v>
      </c>
      <c r="C22" s="8"/>
      <c r="D22" s="8"/>
      <c r="E22" s="104"/>
    </row>
    <row r="23" spans="1:5" x14ac:dyDescent="0.3">
      <c r="A23" s="57">
        <v>1423</v>
      </c>
      <c r="B23" s="56" t="s">
        <v>141</v>
      </c>
      <c r="C23" s="8">
        <v>120</v>
      </c>
      <c r="D23" s="8">
        <v>120</v>
      </c>
      <c r="E23" s="104"/>
    </row>
    <row r="24" spans="1:5" x14ac:dyDescent="0.3">
      <c r="A24" s="57">
        <v>1431</v>
      </c>
      <c r="B24" s="56" t="s">
        <v>142</v>
      </c>
      <c r="C24" s="8"/>
      <c r="D24" s="8"/>
      <c r="E24" s="104"/>
    </row>
    <row r="25" spans="1:5" x14ac:dyDescent="0.3">
      <c r="A25" s="57">
        <v>1432</v>
      </c>
      <c r="B25" s="56" t="s">
        <v>143</v>
      </c>
      <c r="C25" s="8"/>
      <c r="D25" s="8"/>
      <c r="E25" s="104"/>
    </row>
    <row r="26" spans="1:5" x14ac:dyDescent="0.3">
      <c r="A26" s="57">
        <v>1433</v>
      </c>
      <c r="B26" s="56" t="s">
        <v>144</v>
      </c>
      <c r="C26" s="8">
        <v>8350</v>
      </c>
      <c r="D26" s="419">
        <v>8350</v>
      </c>
      <c r="E26" s="104"/>
    </row>
    <row r="27" spans="1:5" x14ac:dyDescent="0.3">
      <c r="A27" s="57">
        <v>1441</v>
      </c>
      <c r="B27" s="56" t="s">
        <v>145</v>
      </c>
      <c r="C27" s="8">
        <f>116739+35316.6</f>
        <v>152055.6</v>
      </c>
      <c r="D27" s="8">
        <f>175631+44335.1</f>
        <v>219966.1</v>
      </c>
      <c r="E27" s="104"/>
    </row>
    <row r="28" spans="1:5" x14ac:dyDescent="0.3">
      <c r="A28" s="57">
        <v>1442</v>
      </c>
      <c r="B28" s="56" t="s">
        <v>146</v>
      </c>
      <c r="C28" s="419">
        <f>2058393+13600</f>
        <v>2071993</v>
      </c>
      <c r="D28" s="8">
        <f>2392833+19850+153.1</f>
        <v>2412836.1</v>
      </c>
      <c r="E28" s="104"/>
    </row>
    <row r="29" spans="1:5" x14ac:dyDescent="0.3">
      <c r="A29" s="57">
        <v>1443</v>
      </c>
      <c r="B29" s="56" t="s">
        <v>147</v>
      </c>
      <c r="C29" s="8"/>
      <c r="D29" s="8"/>
      <c r="E29" s="104"/>
    </row>
    <row r="30" spans="1:5" x14ac:dyDescent="0.3">
      <c r="A30" s="57">
        <v>1444</v>
      </c>
      <c r="B30" s="56" t="s">
        <v>148</v>
      </c>
      <c r="C30" s="8"/>
      <c r="D30" s="8"/>
      <c r="E30" s="104"/>
    </row>
    <row r="31" spans="1:5" x14ac:dyDescent="0.3">
      <c r="A31" s="57">
        <v>1445</v>
      </c>
      <c r="B31" s="56" t="s">
        <v>149</v>
      </c>
      <c r="C31" s="8"/>
      <c r="D31" s="8"/>
      <c r="E31" s="104"/>
    </row>
    <row r="32" spans="1:5" x14ac:dyDescent="0.3">
      <c r="A32" s="57">
        <v>1446</v>
      </c>
      <c r="B32" s="56" t="s">
        <v>150</v>
      </c>
      <c r="C32" s="8"/>
      <c r="D32" s="8"/>
      <c r="E32" s="104"/>
    </row>
    <row r="33" spans="1:7" x14ac:dyDescent="0.3">
      <c r="A33" s="30"/>
      <c r="E33" s="104"/>
    </row>
    <row r="34" spans="1:7" x14ac:dyDescent="0.3">
      <c r="A34" s="58" t="s">
        <v>181</v>
      </c>
      <c r="B34" s="56"/>
      <c r="C34" s="84">
        <f>SUM(C35:C42)</f>
        <v>308591</v>
      </c>
      <c r="D34" s="418">
        <f>SUM(D35:D42)</f>
        <v>1267207.6400000001</v>
      </c>
      <c r="E34" s="104"/>
    </row>
    <row r="35" spans="1:7" x14ac:dyDescent="0.3">
      <c r="A35" s="57">
        <v>2110</v>
      </c>
      <c r="B35" s="56" t="s">
        <v>89</v>
      </c>
      <c r="C35" s="8"/>
      <c r="D35" s="8"/>
      <c r="E35" s="104"/>
    </row>
    <row r="36" spans="1:7" x14ac:dyDescent="0.3">
      <c r="A36" s="57">
        <v>2120</v>
      </c>
      <c r="B36" s="56" t="s">
        <v>151</v>
      </c>
      <c r="C36" s="8">
        <v>261684</v>
      </c>
      <c r="D36" s="419">
        <v>1176861.31</v>
      </c>
      <c r="E36" s="104"/>
    </row>
    <row r="37" spans="1:7" x14ac:dyDescent="0.3">
      <c r="A37" s="57">
        <v>2130</v>
      </c>
      <c r="B37" s="56" t="s">
        <v>90</v>
      </c>
      <c r="C37" s="8">
        <v>28219</v>
      </c>
      <c r="D37" s="8">
        <v>28219</v>
      </c>
      <c r="E37" s="104"/>
    </row>
    <row r="38" spans="1:7" x14ac:dyDescent="0.3">
      <c r="A38" s="57">
        <v>2140</v>
      </c>
      <c r="B38" s="56" t="s">
        <v>366</v>
      </c>
      <c r="C38" s="8"/>
      <c r="D38" s="8"/>
      <c r="E38" s="104"/>
    </row>
    <row r="39" spans="1:7" x14ac:dyDescent="0.3">
      <c r="A39" s="57">
        <v>2150</v>
      </c>
      <c r="B39" s="56" t="s">
        <v>369</v>
      </c>
      <c r="C39" s="8"/>
      <c r="D39" s="8"/>
      <c r="E39" s="104"/>
    </row>
    <row r="40" spans="1:7" x14ac:dyDescent="0.3">
      <c r="A40" s="57">
        <v>2220</v>
      </c>
      <c r="B40" s="56" t="s">
        <v>91</v>
      </c>
      <c r="C40" s="8">
        <v>18688</v>
      </c>
      <c r="D40" s="419">
        <v>62127.33</v>
      </c>
      <c r="E40" s="104"/>
    </row>
    <row r="41" spans="1:7" x14ac:dyDescent="0.3">
      <c r="A41" s="57">
        <v>2300</v>
      </c>
      <c r="B41" s="56" t="s">
        <v>152</v>
      </c>
      <c r="C41" s="8"/>
      <c r="D41" s="8"/>
      <c r="E41" s="104"/>
    </row>
    <row r="42" spans="1:7" x14ac:dyDescent="0.3">
      <c r="A42" s="57">
        <v>2400</v>
      </c>
      <c r="B42" s="56" t="s">
        <v>153</v>
      </c>
      <c r="C42" s="8"/>
      <c r="D42" s="8"/>
      <c r="E42" s="104"/>
    </row>
    <row r="43" spans="1:7" x14ac:dyDescent="0.3">
      <c r="A43" s="31"/>
      <c r="E43" s="104"/>
    </row>
    <row r="44" spans="1:7" x14ac:dyDescent="0.3">
      <c r="A44" s="55" t="s">
        <v>185</v>
      </c>
      <c r="B44" s="56"/>
      <c r="C44" s="418">
        <f>SUM(C45,C64)</f>
        <v>4178953.41</v>
      </c>
      <c r="D44" s="418">
        <f>SUM(D45,D64)</f>
        <v>4047201.2</v>
      </c>
      <c r="E44" s="104"/>
    </row>
    <row r="45" spans="1:7" x14ac:dyDescent="0.3">
      <c r="A45" s="58" t="s">
        <v>182</v>
      </c>
      <c r="B45" s="56"/>
      <c r="C45" s="418">
        <f>SUM(C46:C61)</f>
        <v>2342012.41</v>
      </c>
      <c r="D45" s="418">
        <f>SUM(D46:D61)</f>
        <v>3484910.2</v>
      </c>
      <c r="E45" s="104"/>
    </row>
    <row r="46" spans="1:7" x14ac:dyDescent="0.3">
      <c r="A46" s="57">
        <v>3100</v>
      </c>
      <c r="B46" s="56" t="s">
        <v>154</v>
      </c>
      <c r="C46" s="8"/>
      <c r="D46" s="419"/>
      <c r="E46" s="104"/>
    </row>
    <row r="47" spans="1:7" x14ac:dyDescent="0.3">
      <c r="A47" s="57">
        <v>3210</v>
      </c>
      <c r="B47" s="56" t="s">
        <v>155</v>
      </c>
      <c r="C47" s="419">
        <f>2313664+4714.78+9580.93+13148.2+812.5</f>
        <v>2341920.41</v>
      </c>
      <c r="D47" s="419">
        <f>3456084+5194+9580+13148.2+812</f>
        <v>3484818.2</v>
      </c>
      <c r="E47" s="104"/>
      <c r="G47" s="2">
        <f>D47-C47</f>
        <v>1142897.79</v>
      </c>
    </row>
    <row r="48" spans="1:7" x14ac:dyDescent="0.3">
      <c r="A48" s="57">
        <v>3221</v>
      </c>
      <c r="B48" s="56" t="s">
        <v>156</v>
      </c>
      <c r="C48" s="8"/>
      <c r="D48" s="419"/>
      <c r="E48" s="104"/>
    </row>
    <row r="49" spans="1:7" x14ac:dyDescent="0.3">
      <c r="A49" s="57">
        <v>3222</v>
      </c>
      <c r="B49" s="56" t="s">
        <v>157</v>
      </c>
      <c r="C49" s="8">
        <v>0</v>
      </c>
      <c r="D49" s="419">
        <v>0</v>
      </c>
      <c r="E49" s="104"/>
      <c r="G49" s="423">
        <f>D49-C49</f>
        <v>0</v>
      </c>
    </row>
    <row r="50" spans="1:7" x14ac:dyDescent="0.3">
      <c r="A50" s="57">
        <v>3223</v>
      </c>
      <c r="B50" s="56" t="s">
        <v>158</v>
      </c>
      <c r="C50" s="8"/>
      <c r="D50" s="419"/>
      <c r="E50" s="104"/>
    </row>
    <row r="51" spans="1:7" x14ac:dyDescent="0.3">
      <c r="A51" s="57">
        <v>3224</v>
      </c>
      <c r="B51" s="56" t="s">
        <v>159</v>
      </c>
      <c r="C51" s="8"/>
      <c r="D51" s="8"/>
      <c r="E51" s="104"/>
    </row>
    <row r="52" spans="1:7" x14ac:dyDescent="0.3">
      <c r="A52" s="57">
        <v>3231</v>
      </c>
      <c r="B52" s="56" t="s">
        <v>160</v>
      </c>
      <c r="C52" s="8"/>
      <c r="D52" s="8"/>
      <c r="E52" s="104"/>
    </row>
    <row r="53" spans="1:7" x14ac:dyDescent="0.3">
      <c r="A53" s="57">
        <v>3232</v>
      </c>
      <c r="B53" s="56" t="s">
        <v>161</v>
      </c>
      <c r="C53" s="8"/>
      <c r="D53" s="8"/>
      <c r="E53" s="104"/>
    </row>
    <row r="54" spans="1:7" x14ac:dyDescent="0.3">
      <c r="A54" s="57">
        <v>3234</v>
      </c>
      <c r="B54" s="56" t="s">
        <v>162</v>
      </c>
      <c r="C54" s="8">
        <v>92</v>
      </c>
      <c r="D54" s="8">
        <v>92</v>
      </c>
      <c r="E54" s="104"/>
    </row>
    <row r="55" spans="1:7" ht="30" x14ac:dyDescent="0.3">
      <c r="A55" s="57">
        <v>3236</v>
      </c>
      <c r="B55" s="56" t="s">
        <v>177</v>
      </c>
      <c r="C55" s="8"/>
      <c r="D55" s="8"/>
      <c r="E55" s="104"/>
    </row>
    <row r="56" spans="1:7" ht="45" x14ac:dyDescent="0.3">
      <c r="A56" s="57">
        <v>3237</v>
      </c>
      <c r="B56" s="56" t="s">
        <v>163</v>
      </c>
      <c r="C56" s="8"/>
      <c r="D56" s="8"/>
      <c r="E56" s="104"/>
    </row>
    <row r="57" spans="1:7" x14ac:dyDescent="0.3">
      <c r="A57" s="57">
        <v>3241</v>
      </c>
      <c r="B57" s="56" t="s">
        <v>164</v>
      </c>
      <c r="C57" s="8"/>
      <c r="D57" s="8"/>
      <c r="E57" s="104"/>
    </row>
    <row r="58" spans="1:7" x14ac:dyDescent="0.3">
      <c r="A58" s="57">
        <v>3242</v>
      </c>
      <c r="B58" s="56" t="s">
        <v>165</v>
      </c>
      <c r="C58" s="8"/>
      <c r="D58" s="8"/>
      <c r="E58" s="104"/>
    </row>
    <row r="59" spans="1:7" x14ac:dyDescent="0.3">
      <c r="A59" s="57">
        <v>3243</v>
      </c>
      <c r="B59" s="56" t="s">
        <v>166</v>
      </c>
      <c r="C59" s="8"/>
      <c r="D59" s="8"/>
      <c r="E59" s="104"/>
    </row>
    <row r="60" spans="1:7" x14ac:dyDescent="0.3">
      <c r="A60" s="57">
        <v>3245</v>
      </c>
      <c r="B60" s="56" t="s">
        <v>167</v>
      </c>
      <c r="C60" s="8"/>
      <c r="D60" s="8"/>
      <c r="E60" s="104"/>
    </row>
    <row r="61" spans="1:7" x14ac:dyDescent="0.3">
      <c r="A61" s="57">
        <v>3246</v>
      </c>
      <c r="B61" s="56" t="s">
        <v>168</v>
      </c>
      <c r="C61" s="8"/>
      <c r="D61" s="8"/>
      <c r="E61" s="104"/>
    </row>
    <row r="62" spans="1:7" x14ac:dyDescent="0.3">
      <c r="A62" s="31"/>
      <c r="E62" s="104"/>
    </row>
    <row r="63" spans="1:7" x14ac:dyDescent="0.3">
      <c r="A63" s="32"/>
      <c r="E63" s="104"/>
    </row>
    <row r="64" spans="1:7" x14ac:dyDescent="0.3">
      <c r="A64" s="58" t="s">
        <v>183</v>
      </c>
      <c r="B64" s="56"/>
      <c r="C64" s="84">
        <f>SUM(C65:C67)</f>
        <v>1836941</v>
      </c>
      <c r="D64" s="84">
        <f>SUM(D65:D67)</f>
        <v>562291</v>
      </c>
      <c r="E64" s="104"/>
    </row>
    <row r="65" spans="1:5" x14ac:dyDescent="0.3">
      <c r="A65" s="57">
        <v>5100</v>
      </c>
      <c r="B65" s="56" t="s">
        <v>238</v>
      </c>
      <c r="C65" s="8"/>
      <c r="D65" s="8"/>
      <c r="E65" s="104"/>
    </row>
    <row r="66" spans="1:5" x14ac:dyDescent="0.3">
      <c r="A66" s="57">
        <v>5220</v>
      </c>
      <c r="B66" s="56" t="s">
        <v>378</v>
      </c>
      <c r="C66" s="8">
        <v>1836941</v>
      </c>
      <c r="D66" s="8">
        <v>562291</v>
      </c>
      <c r="E66" s="104"/>
    </row>
    <row r="67" spans="1:5" x14ac:dyDescent="0.3">
      <c r="A67" s="57">
        <v>5230</v>
      </c>
      <c r="B67" s="56" t="s">
        <v>379</v>
      </c>
      <c r="C67" s="8"/>
      <c r="D67" s="8"/>
      <c r="E67" s="104"/>
    </row>
    <row r="68" spans="1:5" x14ac:dyDescent="0.3">
      <c r="A68" s="31"/>
      <c r="E68" s="104"/>
    </row>
    <row r="69" spans="1:5" x14ac:dyDescent="0.3">
      <c r="A69" s="2"/>
      <c r="E69" s="104"/>
    </row>
    <row r="70" spans="1:5" x14ac:dyDescent="0.3">
      <c r="A70" s="55" t="s">
        <v>184</v>
      </c>
      <c r="B70" s="56"/>
      <c r="C70" s="8"/>
      <c r="D70" s="8"/>
      <c r="E70" s="104"/>
    </row>
    <row r="71" spans="1:5" ht="30" x14ac:dyDescent="0.3">
      <c r="A71" s="57">
        <v>1</v>
      </c>
      <c r="B71" s="56" t="s">
        <v>169</v>
      </c>
      <c r="C71" s="8"/>
      <c r="D71" s="8"/>
      <c r="E71" s="104"/>
    </row>
    <row r="72" spans="1:5" x14ac:dyDescent="0.3">
      <c r="A72" s="57">
        <v>2</v>
      </c>
      <c r="B72" s="56" t="s">
        <v>170</v>
      </c>
      <c r="C72" s="8"/>
      <c r="D72" s="8"/>
      <c r="E72" s="104"/>
    </row>
    <row r="73" spans="1:5" x14ac:dyDescent="0.3">
      <c r="A73" s="57">
        <v>3</v>
      </c>
      <c r="B73" s="56" t="s">
        <v>171</v>
      </c>
      <c r="C73" s="8"/>
      <c r="D73" s="8"/>
      <c r="E73" s="104"/>
    </row>
    <row r="74" spans="1:5" x14ac:dyDescent="0.3">
      <c r="A74" s="57">
        <v>4</v>
      </c>
      <c r="B74" s="56" t="s">
        <v>334</v>
      </c>
      <c r="C74" s="8"/>
      <c r="D74" s="8"/>
      <c r="E74" s="104"/>
    </row>
    <row r="75" spans="1:5" x14ac:dyDescent="0.3">
      <c r="A75" s="57">
        <v>5</v>
      </c>
      <c r="B75" s="56" t="s">
        <v>172</v>
      </c>
      <c r="C75" s="8"/>
      <c r="D75" s="8"/>
      <c r="E75" s="104"/>
    </row>
    <row r="76" spans="1:5" x14ac:dyDescent="0.3">
      <c r="A76" s="57">
        <v>6</v>
      </c>
      <c r="B76" s="56" t="s">
        <v>173</v>
      </c>
      <c r="C76" s="8"/>
      <c r="D76" s="8"/>
      <c r="E76" s="104"/>
    </row>
    <row r="77" spans="1:5" x14ac:dyDescent="0.3">
      <c r="A77" s="57">
        <v>7</v>
      </c>
      <c r="B77" s="56" t="s">
        <v>174</v>
      </c>
      <c r="C77" s="8"/>
      <c r="D77" s="8"/>
      <c r="E77" s="104"/>
    </row>
    <row r="78" spans="1:5" x14ac:dyDescent="0.3">
      <c r="A78" s="57">
        <v>8</v>
      </c>
      <c r="B78" s="56" t="s">
        <v>175</v>
      </c>
      <c r="C78" s="8"/>
      <c r="D78" s="8"/>
      <c r="E78" s="104"/>
    </row>
    <row r="79" spans="1:5" x14ac:dyDescent="0.3">
      <c r="A79" s="57">
        <v>9</v>
      </c>
      <c r="B79" s="56" t="s">
        <v>176</v>
      </c>
      <c r="C79" s="8"/>
      <c r="D79" s="8"/>
      <c r="E79" s="104"/>
    </row>
    <row r="83" spans="1:7" x14ac:dyDescent="0.3">
      <c r="A83" s="2"/>
      <c r="B83" s="2"/>
    </row>
    <row r="84" spans="1:7" x14ac:dyDescent="0.3">
      <c r="A84" s="68" t="s">
        <v>96</v>
      </c>
      <c r="B84" s="2"/>
      <c r="E84" s="5"/>
    </row>
    <row r="85" spans="1:7" x14ac:dyDescent="0.3">
      <c r="A85" s="2"/>
      <c r="B85" s="2"/>
      <c r="E85"/>
      <c r="F85"/>
      <c r="G85"/>
    </row>
    <row r="86" spans="1:7" x14ac:dyDescent="0.3">
      <c r="A86" s="2"/>
      <c r="B86" s="2"/>
      <c r="D86" s="12"/>
      <c r="E86"/>
      <c r="F86"/>
      <c r="G86"/>
    </row>
    <row r="87" spans="1:7" x14ac:dyDescent="0.3">
      <c r="A87"/>
      <c r="B87" s="68" t="s">
        <v>386</v>
      </c>
      <c r="D87" s="12"/>
      <c r="E87"/>
      <c r="F87"/>
      <c r="G87"/>
    </row>
    <row r="88" spans="1:7" x14ac:dyDescent="0.3">
      <c r="A88"/>
      <c r="B88" s="2" t="s">
        <v>387</v>
      </c>
      <c r="D88" s="12"/>
      <c r="E88"/>
      <c r="F88"/>
      <c r="G88"/>
    </row>
    <row r="89" spans="1:7" customFormat="1" ht="12.75" x14ac:dyDescent="0.2">
      <c r="B89" s="65" t="s">
        <v>127</v>
      </c>
    </row>
    <row r="90" spans="1:7" customFormat="1" ht="12.75" x14ac:dyDescent="0.2"/>
    <row r="91" spans="1:7" customFormat="1" ht="12.75" x14ac:dyDescent="0.2"/>
    <row r="92" spans="1:7" customFormat="1" ht="12.75" x14ac:dyDescent="0.2"/>
    <row r="93" spans="1:7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1"/>
  <sheetViews>
    <sheetView showGridLines="0" view="pageBreakPreview" topLeftCell="A4" zoomScale="80" zoomScaleNormal="100" zoomScaleSheetLayoutView="80" workbookViewId="0">
      <selection activeCell="M14" sqref="M14"/>
    </sheetView>
  </sheetViews>
  <sheetFormatPr defaultColWidth="9.140625"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392</v>
      </c>
      <c r="B1" s="75"/>
      <c r="C1" s="75"/>
      <c r="D1" s="75"/>
      <c r="E1" s="75"/>
      <c r="F1" s="75"/>
      <c r="G1" s="75"/>
      <c r="H1" s="75"/>
      <c r="I1" s="487" t="s">
        <v>97</v>
      </c>
      <c r="J1" s="487"/>
      <c r="K1" s="104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485" t="str">
        <f>'ფორმა N1'!L2</f>
        <v>22.09-12.10.2020</v>
      </c>
      <c r="J2" s="486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4"/>
      <c r="G4" s="75"/>
      <c r="H4" s="75"/>
      <c r="I4" s="75"/>
      <c r="J4" s="75"/>
      <c r="K4" s="104"/>
    </row>
    <row r="5" spans="1:11" x14ac:dyDescent="0.3">
      <c r="A5" s="201" t="str">
        <f>'ფორმა N1'!A5</f>
        <v>მ.პ.გ. ქართული ოცნება დემოკრატიული საქართველო</v>
      </c>
      <c r="B5" s="348"/>
      <c r="C5" s="348"/>
      <c r="D5" s="348"/>
      <c r="E5" s="348"/>
      <c r="F5" s="349"/>
      <c r="G5" s="348"/>
      <c r="H5" s="348"/>
      <c r="I5" s="348"/>
      <c r="J5" s="348"/>
      <c r="K5" s="104"/>
    </row>
    <row r="6" spans="1:11" x14ac:dyDescent="0.3">
      <c r="A6" s="76"/>
      <c r="B6" s="76"/>
      <c r="C6" s="75"/>
      <c r="D6" s="75"/>
      <c r="E6" s="75"/>
      <c r="F6" s="124"/>
      <c r="G6" s="75"/>
      <c r="H6" s="75"/>
      <c r="I6" s="75"/>
      <c r="J6" s="75"/>
      <c r="K6" s="104"/>
    </row>
    <row r="7" spans="1:11" x14ac:dyDescent="0.3">
      <c r="A7" s="125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 x14ac:dyDescent="0.3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4"/>
    </row>
    <row r="9" spans="1:11" s="27" customFormat="1" x14ac:dyDescent="0.3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4"/>
    </row>
    <row r="10" spans="1:11" s="27" customFormat="1" ht="30" x14ac:dyDescent="0.3">
      <c r="A10" s="155">
        <v>1</v>
      </c>
      <c r="B10" s="155" t="s">
        <v>479</v>
      </c>
      <c r="C10" s="156" t="s">
        <v>487</v>
      </c>
      <c r="D10" s="156" t="s">
        <v>488</v>
      </c>
      <c r="E10" s="156" t="s">
        <v>489</v>
      </c>
      <c r="F10" s="156">
        <v>1626934</v>
      </c>
      <c r="G10" s="156">
        <v>4858264.5</v>
      </c>
      <c r="H10" s="156">
        <v>6354855.2800000003</v>
      </c>
      <c r="I10" s="156">
        <f>F10+G10-H10</f>
        <v>130343.21999999974</v>
      </c>
      <c r="J10" s="156"/>
      <c r="K10" s="104"/>
    </row>
    <row r="11" spans="1:11" s="27" customFormat="1" ht="30" x14ac:dyDescent="0.3">
      <c r="A11" s="155">
        <v>2</v>
      </c>
      <c r="B11" s="155" t="s">
        <v>479</v>
      </c>
      <c r="C11" s="156" t="s">
        <v>490</v>
      </c>
      <c r="D11" s="156" t="s">
        <v>491</v>
      </c>
      <c r="E11" s="156" t="s">
        <v>489</v>
      </c>
      <c r="F11" s="156">
        <v>0</v>
      </c>
      <c r="G11" s="156">
        <v>75150</v>
      </c>
      <c r="H11" s="156">
        <v>75150</v>
      </c>
      <c r="I11" s="156">
        <f t="shared" ref="I11:I15" si="0">F11+G11-H11</f>
        <v>0</v>
      </c>
      <c r="J11" s="156"/>
      <c r="K11" s="104"/>
    </row>
    <row r="12" spans="1:11" s="27" customFormat="1" ht="30" x14ac:dyDescent="0.3">
      <c r="A12" s="155">
        <v>3</v>
      </c>
      <c r="B12" s="155" t="s">
        <v>479</v>
      </c>
      <c r="C12" s="156" t="s">
        <v>490</v>
      </c>
      <c r="D12" s="156" t="s">
        <v>492</v>
      </c>
      <c r="E12" s="156" t="s">
        <v>489</v>
      </c>
      <c r="F12" s="156">
        <v>0</v>
      </c>
      <c r="G12" s="156">
        <v>29083.05</v>
      </c>
      <c r="H12" s="156">
        <v>29083.05</v>
      </c>
      <c r="I12" s="156">
        <f t="shared" si="0"/>
        <v>0</v>
      </c>
      <c r="J12" s="156"/>
      <c r="K12" s="104"/>
    </row>
    <row r="13" spans="1:11" s="27" customFormat="1" ht="30" x14ac:dyDescent="0.3">
      <c r="A13" s="155">
        <v>4</v>
      </c>
      <c r="B13" s="155" t="s">
        <v>479</v>
      </c>
      <c r="C13" s="156" t="s">
        <v>493</v>
      </c>
      <c r="D13" s="156" t="s">
        <v>488</v>
      </c>
      <c r="E13" s="156" t="s">
        <v>494</v>
      </c>
      <c r="F13" s="156">
        <v>0</v>
      </c>
      <c r="G13" s="156">
        <v>0</v>
      </c>
      <c r="H13" s="156">
        <v>0</v>
      </c>
      <c r="I13" s="156">
        <f t="shared" si="0"/>
        <v>0</v>
      </c>
      <c r="J13" s="156"/>
      <c r="K13" s="104"/>
    </row>
    <row r="14" spans="1:11" s="27" customFormat="1" ht="30" x14ac:dyDescent="0.3">
      <c r="A14" s="155">
        <v>5</v>
      </c>
      <c r="B14" s="155" t="s">
        <v>479</v>
      </c>
      <c r="C14" s="156" t="s">
        <v>495</v>
      </c>
      <c r="D14" s="156" t="s">
        <v>491</v>
      </c>
      <c r="E14" s="156" t="s">
        <v>494</v>
      </c>
      <c r="F14" s="156">
        <v>3394</v>
      </c>
      <c r="G14" s="156">
        <v>25000</v>
      </c>
      <c r="H14" s="156">
        <v>25790.19</v>
      </c>
      <c r="I14" s="156">
        <f t="shared" si="0"/>
        <v>2603.8100000000013</v>
      </c>
      <c r="J14" s="156"/>
      <c r="K14" s="104"/>
    </row>
    <row r="15" spans="1:11" s="27" customFormat="1" ht="30" x14ac:dyDescent="0.3">
      <c r="A15" s="155">
        <v>6</v>
      </c>
      <c r="B15" s="155" t="s">
        <v>479</v>
      </c>
      <c r="C15" s="156" t="s">
        <v>496</v>
      </c>
      <c r="D15" s="156" t="s">
        <v>492</v>
      </c>
      <c r="E15" s="156" t="s">
        <v>494</v>
      </c>
      <c r="F15" s="156">
        <v>0</v>
      </c>
      <c r="G15" s="156">
        <v>0</v>
      </c>
      <c r="H15" s="156">
        <v>0</v>
      </c>
      <c r="I15" s="156">
        <f t="shared" si="0"/>
        <v>0</v>
      </c>
      <c r="J15" s="156"/>
      <c r="K15" s="104"/>
    </row>
    <row r="16" spans="1:11" s="27" customFormat="1" ht="15.75" x14ac:dyDescent="0.3">
      <c r="A16" s="152"/>
      <c r="B16" s="63"/>
      <c r="C16" s="153"/>
      <c r="D16" s="154"/>
      <c r="E16" s="150"/>
      <c r="F16" s="415"/>
      <c r="G16" s="415"/>
      <c r="H16" s="415"/>
      <c r="I16" s="415"/>
      <c r="J16" s="415"/>
      <c r="K16" s="104"/>
    </row>
    <row r="17" spans="1:10" x14ac:dyDescent="0.3">
      <c r="A17" s="103"/>
      <c r="B17" s="103"/>
      <c r="C17" s="103"/>
      <c r="D17" s="103"/>
      <c r="E17" s="103"/>
      <c r="F17" s="103"/>
      <c r="G17" s="103"/>
      <c r="H17" s="103"/>
      <c r="I17" s="103"/>
      <c r="J17" s="103"/>
    </row>
    <row r="18" spans="1:10" x14ac:dyDescent="0.3">
      <c r="A18" s="103"/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0" x14ac:dyDescent="0.3">
      <c r="A19" s="103"/>
      <c r="B19" s="103"/>
      <c r="C19" s="103"/>
      <c r="D19" s="103"/>
      <c r="E19" s="103"/>
      <c r="F19" s="103"/>
      <c r="G19" s="103"/>
      <c r="H19" s="103"/>
      <c r="I19" s="103"/>
      <c r="J19" s="103"/>
    </row>
    <row r="20" spans="1:10" x14ac:dyDescent="0.3">
      <c r="A20" s="103"/>
      <c r="B20" s="103"/>
      <c r="C20" s="103"/>
      <c r="D20" s="103"/>
      <c r="E20" s="103"/>
      <c r="F20" s="103"/>
      <c r="G20" s="103"/>
      <c r="H20" s="103"/>
      <c r="I20" s="103"/>
      <c r="J20" s="103"/>
    </row>
    <row r="21" spans="1:10" x14ac:dyDescent="0.3">
      <c r="A21" s="103"/>
      <c r="B21" s="211" t="s">
        <v>96</v>
      </c>
      <c r="C21" s="103"/>
      <c r="D21" s="103"/>
      <c r="E21" s="103"/>
      <c r="F21" s="212"/>
      <c r="G21" s="103"/>
      <c r="H21" s="103"/>
      <c r="I21" s="103"/>
      <c r="J21" s="103"/>
    </row>
    <row r="22" spans="1:10" x14ac:dyDescent="0.3">
      <c r="A22" s="103"/>
      <c r="B22" s="103"/>
      <c r="C22" s="103"/>
      <c r="D22" s="103"/>
      <c r="E22" s="103"/>
      <c r="F22" s="100"/>
      <c r="G22" s="100"/>
      <c r="H22" s="100"/>
      <c r="I22" s="100"/>
      <c r="J22" s="100"/>
    </row>
    <row r="23" spans="1:10" x14ac:dyDescent="0.3">
      <c r="A23" s="103"/>
      <c r="B23" s="103"/>
      <c r="C23" s="250"/>
      <c r="D23" s="103"/>
      <c r="E23" s="103"/>
      <c r="F23" s="250"/>
      <c r="G23" s="251"/>
      <c r="H23" s="251"/>
      <c r="I23" s="100"/>
      <c r="J23" s="100"/>
    </row>
    <row r="24" spans="1:10" x14ac:dyDescent="0.3">
      <c r="A24" s="100"/>
      <c r="B24" s="103"/>
      <c r="C24" s="213" t="s">
        <v>251</v>
      </c>
      <c r="D24" s="213"/>
      <c r="E24" s="103"/>
      <c r="F24" s="103" t="s">
        <v>256</v>
      </c>
      <c r="G24" s="100"/>
      <c r="H24" s="100"/>
      <c r="I24" s="100"/>
      <c r="J24" s="100"/>
    </row>
    <row r="25" spans="1:10" x14ac:dyDescent="0.3">
      <c r="A25" s="100"/>
      <c r="B25" s="103"/>
      <c r="C25" s="214" t="s">
        <v>127</v>
      </c>
      <c r="D25" s="103"/>
      <c r="E25" s="103"/>
      <c r="F25" s="103" t="s">
        <v>252</v>
      </c>
      <c r="G25" s="100"/>
      <c r="H25" s="100"/>
      <c r="I25" s="100"/>
      <c r="J25" s="100"/>
    </row>
    <row r="26" spans="1:10" customFormat="1" x14ac:dyDescent="0.3">
      <c r="A26" s="100"/>
      <c r="B26" s="103"/>
      <c r="C26" s="103"/>
      <c r="D26" s="214"/>
      <c r="E26" s="100"/>
      <c r="F26" s="100"/>
      <c r="G26" s="100"/>
      <c r="H26" s="100"/>
      <c r="I26" s="100"/>
      <c r="J26" s="100"/>
    </row>
    <row r="27" spans="1:10" customFormat="1" ht="12.75" x14ac:dyDescent="0.2">
      <c r="A27" s="100"/>
      <c r="B27" s="100"/>
      <c r="C27" s="100"/>
      <c r="D27" s="100"/>
      <c r="E27" s="100"/>
      <c r="F27" s="100"/>
      <c r="G27" s="100"/>
      <c r="H27" s="100"/>
      <c r="I27" s="100"/>
      <c r="J27" s="100"/>
    </row>
    <row r="28" spans="1:10" customFormat="1" ht="12.75" x14ac:dyDescent="0.2"/>
    <row r="29" spans="1:10" customFormat="1" ht="12.75" x14ac:dyDescent="0.2"/>
    <row r="30" spans="1:10" customFormat="1" ht="12.75" x14ac:dyDescent="0.2"/>
    <row r="31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6"/>
    <dataValidation allowBlank="1" showInputMessage="1" showErrorMessage="1" prompt="თვე/დღე/წელი" sqref="J16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80" zoomScaleNormal="100" zoomScaleSheetLayoutView="80" workbookViewId="0">
      <selection activeCell="D16" sqref="D16"/>
    </sheetView>
  </sheetViews>
  <sheetFormatPr defaultColWidth="9.140625" defaultRowHeight="15" x14ac:dyDescent="0.3"/>
  <cols>
    <col min="1" max="1" width="12" style="179" customWidth="1"/>
    <col min="2" max="2" width="13.28515625" style="179" customWidth="1"/>
    <col min="3" max="3" width="21.42578125" style="179" customWidth="1"/>
    <col min="4" max="4" width="17.85546875" style="179" customWidth="1"/>
    <col min="5" max="5" width="12.7109375" style="179" customWidth="1"/>
    <col min="6" max="6" width="36.85546875" style="179" customWidth="1"/>
    <col min="7" max="7" width="22.28515625" style="179" customWidth="1"/>
    <col min="8" max="8" width="0.5703125" style="179" customWidth="1"/>
    <col min="9" max="16384" width="9.140625" style="179"/>
  </cols>
  <sheetData>
    <row r="1" spans="1:8" x14ac:dyDescent="0.3">
      <c r="A1" s="73" t="s">
        <v>337</v>
      </c>
      <c r="B1" s="75"/>
      <c r="C1" s="75"/>
      <c r="D1" s="75"/>
      <c r="E1" s="75"/>
      <c r="F1" s="75"/>
      <c r="G1" s="159" t="s">
        <v>97</v>
      </c>
      <c r="H1" s="160"/>
    </row>
    <row r="2" spans="1:8" x14ac:dyDescent="0.3">
      <c r="A2" s="75" t="s">
        <v>128</v>
      </c>
      <c r="B2" s="75"/>
      <c r="C2" s="75"/>
      <c r="D2" s="75"/>
      <c r="E2" s="75"/>
      <c r="F2" s="75"/>
      <c r="G2" s="161" t="str">
        <f>'ფორმა N1'!L2</f>
        <v>22.09-12.10.2020</v>
      </c>
      <c r="H2" s="160"/>
    </row>
    <row r="3" spans="1:8" x14ac:dyDescent="0.3">
      <c r="A3" s="75"/>
      <c r="B3" s="75"/>
      <c r="C3" s="75"/>
      <c r="D3" s="75"/>
      <c r="E3" s="75"/>
      <c r="F3" s="75"/>
      <c r="G3" s="101"/>
      <c r="H3" s="160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201" t="str">
        <f>'ფორმა N1'!A5</f>
        <v>მ.პ.გ. ქართული ოცნება დემოკრატიული საქართველო</v>
      </c>
      <c r="B5" s="201"/>
      <c r="C5" s="201"/>
      <c r="D5" s="201"/>
      <c r="E5" s="201"/>
      <c r="F5" s="201"/>
      <c r="G5" s="201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2" t="s">
        <v>295</v>
      </c>
      <c r="B8" s="162" t="s">
        <v>129</v>
      </c>
      <c r="C8" s="163" t="s">
        <v>335</v>
      </c>
      <c r="D8" s="163" t="s">
        <v>336</v>
      </c>
      <c r="E8" s="163" t="s">
        <v>258</v>
      </c>
      <c r="F8" s="162" t="s">
        <v>300</v>
      </c>
      <c r="G8" s="163" t="s">
        <v>296</v>
      </c>
      <c r="H8" s="104"/>
    </row>
    <row r="9" spans="1:8" x14ac:dyDescent="0.3">
      <c r="A9" s="164" t="s">
        <v>297</v>
      </c>
      <c r="B9" s="165"/>
      <c r="C9" s="166"/>
      <c r="D9" s="167"/>
      <c r="E9" s="167"/>
      <c r="F9" s="167"/>
      <c r="G9" s="168">
        <v>1.91</v>
      </c>
      <c r="H9" s="104"/>
    </row>
    <row r="10" spans="1:8" ht="15.75" x14ac:dyDescent="0.3">
      <c r="A10" s="165">
        <v>1</v>
      </c>
      <c r="B10" s="150"/>
      <c r="C10" s="169"/>
      <c r="D10" s="170"/>
      <c r="E10" s="170"/>
      <c r="F10" s="170"/>
      <c r="G10" s="171" t="str">
        <f>IF(ISBLANK(B10),"",G9+C10-D10)</f>
        <v/>
      </c>
      <c r="H10" s="104"/>
    </row>
    <row r="11" spans="1:8" ht="15.75" x14ac:dyDescent="0.3">
      <c r="A11" s="165">
        <v>2</v>
      </c>
      <c r="B11" s="150"/>
      <c r="C11" s="169"/>
      <c r="D11" s="170"/>
      <c r="E11" s="170"/>
      <c r="F11" s="170"/>
      <c r="G11" s="171" t="str">
        <f t="shared" ref="G11:G14" si="0">IF(ISBLANK(B11),"",G10+C11-D11)</f>
        <v/>
      </c>
      <c r="H11" s="104"/>
    </row>
    <row r="12" spans="1:8" ht="15.75" x14ac:dyDescent="0.3">
      <c r="A12" s="165">
        <v>3</v>
      </c>
      <c r="B12" s="150"/>
      <c r="C12" s="169"/>
      <c r="D12" s="170"/>
      <c r="E12" s="170"/>
      <c r="F12" s="170"/>
      <c r="G12" s="171" t="str">
        <f t="shared" si="0"/>
        <v/>
      </c>
      <c r="H12" s="104"/>
    </row>
    <row r="13" spans="1:8" ht="15.75" x14ac:dyDescent="0.3">
      <c r="A13" s="165">
        <v>4</v>
      </c>
      <c r="B13" s="150"/>
      <c r="C13" s="169"/>
      <c r="D13" s="170"/>
      <c r="E13" s="170"/>
      <c r="F13" s="170"/>
      <c r="G13" s="171" t="str">
        <f t="shared" si="0"/>
        <v/>
      </c>
      <c r="H13" s="104"/>
    </row>
    <row r="14" spans="1:8" ht="15.75" x14ac:dyDescent="0.3">
      <c r="A14" s="165">
        <v>5</v>
      </c>
      <c r="B14" s="150"/>
      <c r="C14" s="169"/>
      <c r="D14" s="170"/>
      <c r="E14" s="170"/>
      <c r="F14" s="170"/>
      <c r="G14" s="171" t="str">
        <f t="shared" si="0"/>
        <v/>
      </c>
      <c r="H14" s="104"/>
    </row>
    <row r="15" spans="1:8" ht="15.75" x14ac:dyDescent="0.3">
      <c r="A15" s="165" t="s">
        <v>261</v>
      </c>
      <c r="B15" s="150"/>
      <c r="C15" s="172"/>
      <c r="D15" s="173"/>
      <c r="E15" s="173"/>
      <c r="F15" s="173"/>
      <c r="G15" s="171" t="str">
        <f>IF(ISBLANK(B15),"",#REF!+C15-D15)</f>
        <v/>
      </c>
      <c r="H15" s="104"/>
    </row>
    <row r="16" spans="1:8" x14ac:dyDescent="0.3">
      <c r="A16" s="174" t="s">
        <v>298</v>
      </c>
      <c r="B16" s="175"/>
      <c r="C16" s="176"/>
      <c r="D16" s="177"/>
      <c r="E16" s="177"/>
      <c r="F16" s="178"/>
      <c r="G16" s="420">
        <v>1.91</v>
      </c>
      <c r="H16" s="104"/>
    </row>
    <row r="20" spans="1:10" x14ac:dyDescent="0.3">
      <c r="B20" s="181" t="s">
        <v>96</v>
      </c>
      <c r="F20" s="182"/>
    </row>
    <row r="21" spans="1:10" x14ac:dyDescent="0.3">
      <c r="F21" s="180"/>
      <c r="G21" s="180"/>
      <c r="H21" s="180"/>
      <c r="I21" s="180"/>
      <c r="J21" s="180"/>
    </row>
    <row r="22" spans="1:10" x14ac:dyDescent="0.3">
      <c r="C22" s="183"/>
      <c r="F22" s="183"/>
      <c r="G22" s="184"/>
      <c r="H22" s="180"/>
      <c r="I22" s="180"/>
      <c r="J22" s="180"/>
    </row>
    <row r="23" spans="1:10" x14ac:dyDescent="0.3">
      <c r="A23" s="180"/>
      <c r="C23" s="185" t="s">
        <v>251</v>
      </c>
      <c r="F23" s="186" t="s">
        <v>256</v>
      </c>
      <c r="G23" s="184"/>
      <c r="H23" s="180"/>
      <c r="I23" s="180"/>
      <c r="J23" s="180"/>
    </row>
    <row r="24" spans="1:10" x14ac:dyDescent="0.3">
      <c r="A24" s="180"/>
      <c r="C24" s="187" t="s">
        <v>127</v>
      </c>
      <c r="F24" s="179" t="s">
        <v>252</v>
      </c>
      <c r="G24" s="180"/>
      <c r="H24" s="180"/>
      <c r="I24" s="180"/>
      <c r="J24" s="180"/>
    </row>
    <row r="25" spans="1:10" s="180" customFormat="1" x14ac:dyDescent="0.3">
      <c r="B25" s="179"/>
    </row>
    <row r="26" spans="1:10" s="180" customFormat="1" ht="12.75" x14ac:dyDescent="0.2"/>
    <row r="27" spans="1:10" s="180" customFormat="1" ht="12.75" x14ac:dyDescent="0.2"/>
    <row r="28" spans="1:10" s="180" customFormat="1" ht="12.75" x14ac:dyDescent="0.2"/>
    <row r="29" spans="1:10" s="180" customFormat="1" ht="12.75" x14ac:dyDescent="0.2"/>
  </sheetData>
  <dataValidations count="1">
    <dataValidation allowBlank="1" showInputMessage="1" showErrorMessage="1" prompt="თვე/დღე/წელი" sqref="B10:B15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7" zoomScale="80" zoomScaleNormal="100" zoomScaleSheetLayoutView="80" workbookViewId="0">
      <selection activeCell="O24" sqref="O24"/>
    </sheetView>
  </sheetViews>
  <sheetFormatPr defaultColWidth="9.140625" defaultRowHeight="15" x14ac:dyDescent="0.3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x14ac:dyDescent="0.2">
      <c r="A1" s="135" t="s">
        <v>287</v>
      </c>
      <c r="B1" s="136"/>
      <c r="C1" s="136"/>
      <c r="D1" s="136"/>
      <c r="E1" s="136"/>
      <c r="F1" s="77"/>
      <c r="G1" s="77"/>
      <c r="H1" s="77"/>
      <c r="I1" s="501" t="s">
        <v>97</v>
      </c>
      <c r="J1" s="501"/>
      <c r="K1" s="142"/>
    </row>
    <row r="2" spans="1:12" s="23" customFormat="1" x14ac:dyDescent="0.3">
      <c r="A2" s="104" t="s">
        <v>128</v>
      </c>
      <c r="B2" s="136"/>
      <c r="C2" s="136"/>
      <c r="D2" s="136"/>
      <c r="E2" s="136"/>
      <c r="F2" s="137"/>
      <c r="G2" s="138"/>
      <c r="H2" s="138"/>
      <c r="I2" s="485" t="str">
        <f>'ფორმა N1'!L2</f>
        <v>22.09-12.10.2020</v>
      </c>
      <c r="J2" s="486"/>
      <c r="K2" s="142"/>
    </row>
    <row r="3" spans="1:12" s="23" customFormat="1" x14ac:dyDescent="0.2">
      <c r="A3" s="136"/>
      <c r="B3" s="136"/>
      <c r="C3" s="136"/>
      <c r="D3" s="136"/>
      <c r="E3" s="136"/>
      <c r="F3" s="137"/>
      <c r="G3" s="138"/>
      <c r="H3" s="138"/>
      <c r="I3" s="139"/>
      <c r="J3" s="74"/>
      <c r="K3" s="142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4"/>
      <c r="J4" s="75"/>
      <c r="K4" s="104"/>
      <c r="L4" s="23"/>
    </row>
    <row r="5" spans="1:12" s="2" customFormat="1" x14ac:dyDescent="0.3">
      <c r="A5" s="118" t="str">
        <f>'ფორმა N1'!A5</f>
        <v>მ.პ.გ. ქართული ოცნება დემოკრატიული საქართველო</v>
      </c>
      <c r="B5" s="119"/>
      <c r="C5" s="119"/>
      <c r="D5" s="119"/>
      <c r="E5" s="119"/>
      <c r="F5" s="59"/>
      <c r="G5" s="59"/>
      <c r="H5" s="59"/>
      <c r="I5" s="130"/>
      <c r="J5" s="59"/>
      <c r="K5" s="104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3">
      <c r="A7" s="131"/>
      <c r="B7" s="500" t="s">
        <v>208</v>
      </c>
      <c r="C7" s="500"/>
      <c r="D7" s="500" t="s">
        <v>275</v>
      </c>
      <c r="E7" s="500"/>
      <c r="F7" s="500" t="s">
        <v>276</v>
      </c>
      <c r="G7" s="500"/>
      <c r="H7" s="149" t="s">
        <v>262</v>
      </c>
      <c r="I7" s="500" t="s">
        <v>211</v>
      </c>
      <c r="J7" s="500"/>
      <c r="K7" s="143"/>
    </row>
    <row r="8" spans="1:12" x14ac:dyDescent="0.3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x14ac:dyDescent="0.3">
      <c r="A9" s="60" t="s">
        <v>104</v>
      </c>
      <c r="B9" s="81">
        <f>SUM(B10,B14,B17)</f>
        <v>3648</v>
      </c>
      <c r="C9" s="81">
        <f>SUM(C10,C14,C17)</f>
        <v>289901.99</v>
      </c>
      <c r="D9" s="81">
        <f t="shared" ref="D9:J9" si="0">SUM(D10,D14,D17)</f>
        <v>3700</v>
      </c>
      <c r="E9" s="81">
        <f>SUM(E10,E14,E17)</f>
        <v>915178.28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7348</v>
      </c>
      <c r="J9" s="81">
        <f t="shared" si="0"/>
        <v>1205080.27</v>
      </c>
      <c r="K9" s="143"/>
    </row>
    <row r="10" spans="1:12" x14ac:dyDescent="0.3">
      <c r="A10" s="61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x14ac:dyDescent="0.3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x14ac:dyDescent="0.3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x14ac:dyDescent="0.3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x14ac:dyDescent="0.3">
      <c r="A14" s="61" t="s">
        <v>109</v>
      </c>
      <c r="B14" s="131">
        <f>SUM(B15:B16)</f>
        <v>3646</v>
      </c>
      <c r="C14" s="131">
        <f>SUM(C15:C16)</f>
        <v>261683.03</v>
      </c>
      <c r="D14" s="131">
        <f t="shared" ref="D14:J14" si="2">SUM(D15:D16)</f>
        <v>3700</v>
      </c>
      <c r="E14" s="131">
        <f>SUM(E15:E16)</f>
        <v>915178.28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7346</v>
      </c>
      <c r="J14" s="131">
        <f t="shared" si="2"/>
        <v>1176861.31</v>
      </c>
      <c r="K14" s="143"/>
    </row>
    <row r="15" spans="1:12" x14ac:dyDescent="0.3">
      <c r="A15" s="61" t="s">
        <v>110</v>
      </c>
      <c r="B15" s="26">
        <v>11</v>
      </c>
      <c r="C15" s="26">
        <v>69844.13</v>
      </c>
      <c r="D15" s="26"/>
      <c r="E15" s="26"/>
      <c r="F15" s="26"/>
      <c r="G15" s="26"/>
      <c r="H15" s="26"/>
      <c r="I15" s="26">
        <f>B15+D15-F15</f>
        <v>11</v>
      </c>
      <c r="J15" s="26">
        <f>C15+E15-G15-H15</f>
        <v>69844.13</v>
      </c>
      <c r="K15" s="143"/>
    </row>
    <row r="16" spans="1:12" x14ac:dyDescent="0.3">
      <c r="A16" s="61" t="s">
        <v>111</v>
      </c>
      <c r="B16" s="26">
        <v>3635</v>
      </c>
      <c r="C16" s="26">
        <v>191838.9</v>
      </c>
      <c r="D16" s="26">
        <v>3700</v>
      </c>
      <c r="E16" s="26">
        <v>915178.28</v>
      </c>
      <c r="F16" s="26"/>
      <c r="G16" s="26"/>
      <c r="H16" s="26"/>
      <c r="I16" s="26">
        <f>B16+D16-F16</f>
        <v>7335</v>
      </c>
      <c r="J16" s="26">
        <f>C16+E16-G16-H16</f>
        <v>1107017.18</v>
      </c>
      <c r="K16" s="143"/>
    </row>
    <row r="17" spans="1:11" x14ac:dyDescent="0.3">
      <c r="A17" s="61" t="s">
        <v>112</v>
      </c>
      <c r="B17" s="131">
        <f>SUM(B18:B19,B22,B23)</f>
        <v>2</v>
      </c>
      <c r="C17" s="131">
        <f>SUM(C18:C19,C22,C23)</f>
        <v>28218.959999999999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2</v>
      </c>
      <c r="J17" s="131">
        <f t="shared" si="3"/>
        <v>28218.959999999999</v>
      </c>
      <c r="K17" s="143"/>
    </row>
    <row r="18" spans="1:11" x14ac:dyDescent="0.3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x14ac:dyDescent="0.3">
      <c r="A19" s="61" t="s">
        <v>114</v>
      </c>
      <c r="B19" s="131">
        <f>SUM(B20:B21)</f>
        <v>2</v>
      </c>
      <c r="C19" s="131">
        <f>SUM(C20:C21)</f>
        <v>28218.959999999999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2</v>
      </c>
      <c r="J19" s="131">
        <f t="shared" si="4"/>
        <v>28218.959999999999</v>
      </c>
      <c r="K19" s="143"/>
    </row>
    <row r="20" spans="1:11" x14ac:dyDescent="0.3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x14ac:dyDescent="0.3">
      <c r="A21" s="61" t="s">
        <v>116</v>
      </c>
      <c r="B21" s="26">
        <v>2</v>
      </c>
      <c r="C21" s="26">
        <v>28218.959999999999</v>
      </c>
      <c r="D21" s="26"/>
      <c r="E21" s="26"/>
      <c r="F21" s="26"/>
      <c r="G21" s="26"/>
      <c r="H21" s="26"/>
      <c r="I21" s="26">
        <f>B21+D21-F21</f>
        <v>2</v>
      </c>
      <c r="J21" s="26">
        <f>C21+E21-G21-H21</f>
        <v>28218.959999999999</v>
      </c>
      <c r="K21" s="143"/>
    </row>
    <row r="22" spans="1:11" x14ac:dyDescent="0.3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x14ac:dyDescent="0.3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x14ac:dyDescent="0.3">
      <c r="A24" s="60" t="s">
        <v>119</v>
      </c>
      <c r="B24" s="81">
        <f>SUM(B25:B31)</f>
        <v>8440</v>
      </c>
      <c r="C24" s="81">
        <f t="shared" ref="C24:J24" si="5">SUM(C25:C31)</f>
        <v>18688.21</v>
      </c>
      <c r="D24" s="81">
        <f t="shared" si="5"/>
        <v>95750</v>
      </c>
      <c r="E24" s="81">
        <f t="shared" si="5"/>
        <v>342931</v>
      </c>
      <c r="F24" s="81">
        <f t="shared" si="5"/>
        <v>85230</v>
      </c>
      <c r="G24" s="81">
        <f t="shared" si="5"/>
        <v>299491.88</v>
      </c>
      <c r="H24" s="81">
        <f t="shared" si="5"/>
        <v>0</v>
      </c>
      <c r="I24" s="81">
        <f t="shared" si="5"/>
        <v>18960</v>
      </c>
      <c r="J24" s="81">
        <f t="shared" si="5"/>
        <v>62127.330000000016</v>
      </c>
      <c r="K24" s="143"/>
    </row>
    <row r="25" spans="1:11" x14ac:dyDescent="0.3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x14ac:dyDescent="0.3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x14ac:dyDescent="0.3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x14ac:dyDescent="0.3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x14ac:dyDescent="0.3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x14ac:dyDescent="0.3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x14ac:dyDescent="0.3">
      <c r="A31" s="61" t="s">
        <v>247</v>
      </c>
      <c r="B31" s="26">
        <v>8440</v>
      </c>
      <c r="C31" s="26">
        <v>18688.21</v>
      </c>
      <c r="D31" s="26">
        <v>95750</v>
      </c>
      <c r="E31" s="26">
        <v>342931</v>
      </c>
      <c r="F31" s="26">
        <v>85230</v>
      </c>
      <c r="G31" s="26">
        <v>299491.88</v>
      </c>
      <c r="H31" s="26"/>
      <c r="I31" s="26">
        <f>B31+D31-F31</f>
        <v>18960</v>
      </c>
      <c r="J31" s="26">
        <f>C31+E31-G31-H31</f>
        <v>62127.330000000016</v>
      </c>
      <c r="K31" s="143"/>
    </row>
    <row r="32" spans="1:11" x14ac:dyDescent="0.3">
      <c r="A32" s="60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3"/>
    </row>
    <row r="33" spans="1:11" x14ac:dyDescent="0.3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x14ac:dyDescent="0.3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x14ac:dyDescent="0.3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x14ac:dyDescent="0.3">
      <c r="A36" s="60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3"/>
    </row>
    <row r="37" spans="1:11" x14ac:dyDescent="0.3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x14ac:dyDescent="0.3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x14ac:dyDescent="0.3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3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x14ac:dyDescent="0.3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x14ac:dyDescent="0.3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2.75" x14ac:dyDescent="0.2"/>
    <row r="45" spans="1:11" s="23" customFormat="1" x14ac:dyDescent="0.3">
      <c r="A45" s="25"/>
    </row>
    <row r="46" spans="1:11" s="2" customFormat="1" x14ac:dyDescent="0.3">
      <c r="A46" s="70" t="s">
        <v>96</v>
      </c>
      <c r="D46" s="5"/>
    </row>
    <row r="47" spans="1:11" s="2" customFormat="1" x14ac:dyDescent="0.3">
      <c r="D47"/>
      <c r="E47"/>
      <c r="F47"/>
      <c r="G47"/>
      <c r="I47"/>
    </row>
    <row r="48" spans="1:11" s="2" customFormat="1" x14ac:dyDescent="0.3">
      <c r="B48" s="69"/>
      <c r="C48" s="69"/>
      <c r="F48" s="69"/>
      <c r="G48" s="72"/>
      <c r="H48" s="69"/>
      <c r="I48"/>
      <c r="J48"/>
    </row>
    <row r="49" spans="1:10" s="2" customFormat="1" x14ac:dyDescent="0.3">
      <c r="B49" s="68" t="s">
        <v>251</v>
      </c>
      <c r="F49" s="12" t="s">
        <v>256</v>
      </c>
      <c r="G49" s="71"/>
      <c r="I49"/>
      <c r="J49"/>
    </row>
    <row r="50" spans="1:10" s="2" customFormat="1" x14ac:dyDescent="0.3">
      <c r="B50" s="65" t="s">
        <v>127</v>
      </c>
      <c r="F50" s="2" t="s">
        <v>252</v>
      </c>
      <c r="G50"/>
      <c r="I50"/>
      <c r="J50"/>
    </row>
    <row r="51" spans="1:10" customFormat="1" x14ac:dyDescent="0.3">
      <c r="A51" s="2"/>
      <c r="B51" s="25"/>
      <c r="H51" s="25"/>
    </row>
    <row r="52" spans="1:10" s="2" customFormat="1" x14ac:dyDescent="0.3">
      <c r="A52" s="11"/>
      <c r="B52" s="11"/>
      <c r="C52" s="11"/>
    </row>
    <row r="53" spans="1:10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515"/>
  <sheetViews>
    <sheetView tabSelected="1" view="pageBreakPreview" topLeftCell="A492" zoomScale="80" zoomScaleNormal="80" zoomScaleSheetLayoutView="80" workbookViewId="0">
      <selection activeCell="K499" sqref="K499"/>
    </sheetView>
  </sheetViews>
  <sheetFormatPr defaultColWidth="9.140625" defaultRowHeight="12.75" x14ac:dyDescent="0.2"/>
  <cols>
    <col min="1" max="1" width="6" style="195" customWidth="1"/>
    <col min="2" max="2" width="21.140625" style="195" customWidth="1"/>
    <col min="3" max="3" width="25.140625" style="195" bestFit="1" customWidth="1"/>
    <col min="4" max="4" width="18.42578125" style="195" customWidth="1"/>
    <col min="5" max="5" width="19.5703125" style="195" customWidth="1"/>
    <col min="6" max="6" width="22" style="195" customWidth="1"/>
    <col min="7" max="7" width="25.28515625" style="195" customWidth="1"/>
    <col min="8" max="8" width="18.28515625" style="195" customWidth="1"/>
    <col min="9" max="9" width="17.140625" style="195" customWidth="1"/>
    <col min="10" max="16384" width="9.140625" style="195"/>
  </cols>
  <sheetData>
    <row r="1" spans="1:9" ht="15" x14ac:dyDescent="0.2">
      <c r="A1" s="188" t="s">
        <v>459</v>
      </c>
      <c r="B1" s="188"/>
      <c r="C1" s="189"/>
      <c r="D1" s="189"/>
      <c r="E1" s="189"/>
      <c r="F1" s="189"/>
      <c r="G1" s="189"/>
      <c r="H1" s="189"/>
      <c r="I1" s="356" t="s">
        <v>97</v>
      </c>
    </row>
    <row r="2" spans="1:9" ht="15" x14ac:dyDescent="0.3">
      <c r="A2" s="146" t="s">
        <v>128</v>
      </c>
      <c r="B2" s="146"/>
      <c r="C2" s="189"/>
      <c r="D2" s="189"/>
      <c r="E2" s="189"/>
      <c r="F2" s="189"/>
      <c r="G2" s="189"/>
      <c r="H2" s="189"/>
      <c r="I2" s="353" t="str">
        <f>'ფორმა N1'!L2</f>
        <v>22.09-12.10.2020</v>
      </c>
    </row>
    <row r="3" spans="1:9" ht="15" x14ac:dyDescent="0.2">
      <c r="A3" s="189"/>
      <c r="B3" s="189"/>
      <c r="C3" s="189"/>
      <c r="D3" s="189"/>
      <c r="E3" s="189"/>
      <c r="F3" s="189"/>
      <c r="G3" s="189"/>
      <c r="H3" s="189"/>
      <c r="I3" s="139"/>
    </row>
    <row r="4" spans="1:9" ht="15" x14ac:dyDescent="0.3">
      <c r="A4" s="113" t="s">
        <v>257</v>
      </c>
      <c r="B4" s="113"/>
      <c r="C4" s="113"/>
      <c r="D4" s="113"/>
      <c r="E4" s="365"/>
      <c r="F4" s="190"/>
      <c r="G4" s="189"/>
      <c r="H4" s="189"/>
      <c r="I4" s="190"/>
    </row>
    <row r="5" spans="1:9" s="370" customFormat="1" ht="15" x14ac:dyDescent="0.3">
      <c r="A5" s="366" t="str">
        <f>'ფორმა N1'!A5</f>
        <v>მ.პ.გ. ქართული ოცნება დემოკრატიული საქართველო</v>
      </c>
      <c r="B5" s="366"/>
      <c r="C5" s="367"/>
      <c r="D5" s="367"/>
      <c r="E5" s="367"/>
      <c r="F5" s="368"/>
      <c r="G5" s="369"/>
      <c r="H5" s="369"/>
      <c r="I5" s="368"/>
    </row>
    <row r="6" spans="1:9" ht="13.5" x14ac:dyDescent="0.2">
      <c r="A6" s="140"/>
      <c r="B6" s="140"/>
      <c r="C6" s="371"/>
      <c r="D6" s="371"/>
      <c r="E6" s="371"/>
      <c r="F6" s="189"/>
      <c r="G6" s="189"/>
      <c r="H6" s="189"/>
      <c r="I6" s="189"/>
    </row>
    <row r="7" spans="1:9" ht="60" x14ac:dyDescent="0.2">
      <c r="A7" s="372" t="s">
        <v>64</v>
      </c>
      <c r="B7" s="372" t="s">
        <v>450</v>
      </c>
      <c r="C7" s="373" t="s">
        <v>451</v>
      </c>
      <c r="D7" s="373" t="s">
        <v>452</v>
      </c>
      <c r="E7" s="373" t="s">
        <v>453</v>
      </c>
      <c r="F7" s="373" t="s">
        <v>346</v>
      </c>
      <c r="G7" s="373" t="s">
        <v>454</v>
      </c>
      <c r="H7" s="373" t="s">
        <v>455</v>
      </c>
      <c r="I7" s="373" t="s">
        <v>456</v>
      </c>
    </row>
    <row r="8" spans="1:9" ht="15" x14ac:dyDescent="0.2">
      <c r="A8" s="372">
        <v>1</v>
      </c>
      <c r="B8" s="372">
        <v>2</v>
      </c>
      <c r="C8" s="372">
        <v>3</v>
      </c>
      <c r="D8" s="373">
        <v>4</v>
      </c>
      <c r="E8" s="372">
        <v>5</v>
      </c>
      <c r="F8" s="373">
        <v>6</v>
      </c>
      <c r="G8" s="372">
        <v>7</v>
      </c>
      <c r="H8" s="373">
        <v>8</v>
      </c>
      <c r="I8" s="373">
        <v>9</v>
      </c>
    </row>
    <row r="9" spans="1:9" ht="30" x14ac:dyDescent="0.2">
      <c r="A9" s="421">
        <v>1</v>
      </c>
      <c r="B9" s="421" t="s">
        <v>497</v>
      </c>
      <c r="C9" s="422" t="s">
        <v>498</v>
      </c>
      <c r="D9" s="422" t="s">
        <v>499</v>
      </c>
      <c r="E9" s="422" t="s">
        <v>500</v>
      </c>
      <c r="F9" s="422" t="s">
        <v>501</v>
      </c>
      <c r="G9" s="422">
        <v>26390.7</v>
      </c>
      <c r="H9" s="516" t="s">
        <v>502</v>
      </c>
      <c r="I9" s="422" t="s">
        <v>503</v>
      </c>
    </row>
    <row r="10" spans="1:9" ht="15" customHeight="1" x14ac:dyDescent="0.2">
      <c r="A10" s="502">
        <v>2</v>
      </c>
      <c r="B10" s="502" t="s">
        <v>497</v>
      </c>
      <c r="C10" s="502" t="s">
        <v>504</v>
      </c>
      <c r="D10" s="502" t="s">
        <v>505</v>
      </c>
      <c r="E10" s="502" t="s">
        <v>506</v>
      </c>
      <c r="F10" s="502" t="s">
        <v>507</v>
      </c>
      <c r="G10" s="422">
        <v>5575.5</v>
      </c>
      <c r="H10" s="516" t="s">
        <v>508</v>
      </c>
      <c r="I10" s="422" t="s">
        <v>509</v>
      </c>
    </row>
    <row r="11" spans="1:9" ht="15" x14ac:dyDescent="0.2">
      <c r="A11" s="504"/>
      <c r="B11" s="504"/>
      <c r="C11" s="504"/>
      <c r="D11" s="504"/>
      <c r="E11" s="504"/>
      <c r="F11" s="504"/>
      <c r="G11" s="422">
        <v>1239</v>
      </c>
      <c r="H11" s="516" t="s">
        <v>510</v>
      </c>
      <c r="I11" s="422" t="s">
        <v>511</v>
      </c>
    </row>
    <row r="12" spans="1:9" ht="45" x14ac:dyDescent="0.2">
      <c r="A12" s="421">
        <v>3</v>
      </c>
      <c r="B12" s="421" t="s">
        <v>497</v>
      </c>
      <c r="C12" s="422" t="s">
        <v>512</v>
      </c>
      <c r="D12" s="422" t="s">
        <v>513</v>
      </c>
      <c r="E12" s="422" t="s">
        <v>506</v>
      </c>
      <c r="F12" s="422" t="s">
        <v>514</v>
      </c>
      <c r="G12" s="422">
        <v>3097.5</v>
      </c>
      <c r="H12" s="516" t="s">
        <v>515</v>
      </c>
      <c r="I12" s="422" t="s">
        <v>516</v>
      </c>
    </row>
    <row r="13" spans="1:9" ht="30" x14ac:dyDescent="0.2">
      <c r="A13" s="421">
        <v>4</v>
      </c>
      <c r="B13" s="421" t="s">
        <v>497</v>
      </c>
      <c r="C13" s="422" t="s">
        <v>517</v>
      </c>
      <c r="D13" s="422" t="s">
        <v>518</v>
      </c>
      <c r="E13" s="422" t="s">
        <v>506</v>
      </c>
      <c r="F13" s="422" t="s">
        <v>519</v>
      </c>
      <c r="G13" s="422">
        <v>6690.6</v>
      </c>
      <c r="H13" s="516" t="s">
        <v>520</v>
      </c>
      <c r="I13" s="422" t="s">
        <v>521</v>
      </c>
    </row>
    <row r="14" spans="1:9" ht="60" x14ac:dyDescent="0.2">
      <c r="A14" s="421">
        <v>5</v>
      </c>
      <c r="B14" s="421" t="s">
        <v>497</v>
      </c>
      <c r="C14" s="422" t="s">
        <v>522</v>
      </c>
      <c r="D14" s="422" t="s">
        <v>523</v>
      </c>
      <c r="E14" s="422" t="s">
        <v>506</v>
      </c>
      <c r="F14" s="422" t="s">
        <v>524</v>
      </c>
      <c r="G14" s="422">
        <v>3097.5</v>
      </c>
      <c r="H14" s="516" t="s">
        <v>525</v>
      </c>
      <c r="I14" s="422" t="s">
        <v>526</v>
      </c>
    </row>
    <row r="15" spans="1:9" ht="30" x14ac:dyDescent="0.2">
      <c r="A15" s="421">
        <v>6</v>
      </c>
      <c r="B15" s="421" t="s">
        <v>497</v>
      </c>
      <c r="C15" s="422" t="s">
        <v>527</v>
      </c>
      <c r="D15" s="422" t="s">
        <v>528</v>
      </c>
      <c r="E15" s="422" t="s">
        <v>506</v>
      </c>
      <c r="F15" s="422" t="s">
        <v>529</v>
      </c>
      <c r="G15" s="422">
        <v>3717</v>
      </c>
      <c r="H15" s="516" t="s">
        <v>530</v>
      </c>
      <c r="I15" s="422" t="s">
        <v>531</v>
      </c>
    </row>
    <row r="16" spans="1:9" ht="30" customHeight="1" x14ac:dyDescent="0.2">
      <c r="A16" s="502">
        <v>7</v>
      </c>
      <c r="B16" s="502" t="s">
        <v>497</v>
      </c>
      <c r="C16" s="502" t="s">
        <v>532</v>
      </c>
      <c r="D16" s="502" t="s">
        <v>533</v>
      </c>
      <c r="E16" s="502" t="s">
        <v>506</v>
      </c>
      <c r="F16" s="502" t="s">
        <v>534</v>
      </c>
      <c r="G16" s="422">
        <v>2013.375</v>
      </c>
      <c r="H16" s="516" t="s">
        <v>535</v>
      </c>
      <c r="I16" s="422" t="s">
        <v>536</v>
      </c>
    </row>
    <row r="17" spans="1:9" ht="30" x14ac:dyDescent="0.2">
      <c r="A17" s="504"/>
      <c r="B17" s="504"/>
      <c r="C17" s="504"/>
      <c r="D17" s="504"/>
      <c r="E17" s="504"/>
      <c r="F17" s="504"/>
      <c r="G17" s="422">
        <v>2013.375</v>
      </c>
      <c r="H17" s="516" t="s">
        <v>537</v>
      </c>
      <c r="I17" s="422" t="s">
        <v>538</v>
      </c>
    </row>
    <row r="18" spans="1:9" ht="30" x14ac:dyDescent="0.2">
      <c r="A18" s="421">
        <v>8</v>
      </c>
      <c r="B18" s="421" t="s">
        <v>497</v>
      </c>
      <c r="C18" s="422" t="s">
        <v>539</v>
      </c>
      <c r="D18" s="422" t="s">
        <v>540</v>
      </c>
      <c r="E18" s="422" t="s">
        <v>506</v>
      </c>
      <c r="F18" s="422" t="s">
        <v>541</v>
      </c>
      <c r="G18" s="422">
        <v>3717</v>
      </c>
      <c r="H18" s="516" t="s">
        <v>542</v>
      </c>
      <c r="I18" s="422" t="s">
        <v>543</v>
      </c>
    </row>
    <row r="19" spans="1:9" ht="45" x14ac:dyDescent="0.2">
      <c r="A19" s="421">
        <v>9</v>
      </c>
      <c r="B19" s="421" t="s">
        <v>497</v>
      </c>
      <c r="C19" s="422" t="s">
        <v>544</v>
      </c>
      <c r="D19" s="422" t="s">
        <v>545</v>
      </c>
      <c r="E19" s="422" t="s">
        <v>506</v>
      </c>
      <c r="F19" s="422" t="s">
        <v>546</v>
      </c>
      <c r="G19" s="422">
        <v>5807.8125</v>
      </c>
      <c r="H19" s="516" t="s">
        <v>547</v>
      </c>
      <c r="I19" s="422" t="s">
        <v>548</v>
      </c>
    </row>
    <row r="20" spans="1:9" ht="30" x14ac:dyDescent="0.2">
      <c r="A20" s="421">
        <v>10</v>
      </c>
      <c r="B20" s="421" t="s">
        <v>497</v>
      </c>
      <c r="C20" s="422" t="s">
        <v>549</v>
      </c>
      <c r="D20" s="422" t="s">
        <v>550</v>
      </c>
      <c r="E20" s="422" t="s">
        <v>506</v>
      </c>
      <c r="F20" s="422" t="s">
        <v>551</v>
      </c>
      <c r="G20" s="422">
        <v>2478</v>
      </c>
      <c r="H20" s="516" t="s">
        <v>552</v>
      </c>
      <c r="I20" s="422" t="s">
        <v>553</v>
      </c>
    </row>
    <row r="21" spans="1:9" ht="30" x14ac:dyDescent="0.2">
      <c r="A21" s="421">
        <v>11</v>
      </c>
      <c r="B21" s="421" t="s">
        <v>497</v>
      </c>
      <c r="C21" s="422" t="s">
        <v>554</v>
      </c>
      <c r="D21" s="422" t="s">
        <v>555</v>
      </c>
      <c r="E21" s="422" t="s">
        <v>500</v>
      </c>
      <c r="F21" s="422" t="s">
        <v>556</v>
      </c>
      <c r="G21" s="422">
        <v>7743.75</v>
      </c>
      <c r="H21" s="516" t="s">
        <v>557</v>
      </c>
      <c r="I21" s="422" t="s">
        <v>558</v>
      </c>
    </row>
    <row r="22" spans="1:9" ht="30" x14ac:dyDescent="0.2">
      <c r="A22" s="421">
        <v>12</v>
      </c>
      <c r="B22" s="421" t="s">
        <v>497</v>
      </c>
      <c r="C22" s="422" t="s">
        <v>559</v>
      </c>
      <c r="D22" s="422" t="s">
        <v>560</v>
      </c>
      <c r="E22" s="422" t="s">
        <v>506</v>
      </c>
      <c r="F22" s="422" t="s">
        <v>561</v>
      </c>
      <c r="G22" s="422">
        <v>1000</v>
      </c>
      <c r="H22" s="516">
        <v>36001011819</v>
      </c>
      <c r="I22" s="422" t="s">
        <v>562</v>
      </c>
    </row>
    <row r="23" spans="1:9" ht="30" x14ac:dyDescent="0.2">
      <c r="A23" s="421">
        <v>13</v>
      </c>
      <c r="B23" s="421" t="s">
        <v>497</v>
      </c>
      <c r="C23" s="422" t="s">
        <v>563</v>
      </c>
      <c r="D23" s="422" t="s">
        <v>564</v>
      </c>
      <c r="E23" s="422" t="s">
        <v>565</v>
      </c>
      <c r="F23" s="422" t="s">
        <v>566</v>
      </c>
      <c r="G23" s="422">
        <v>820</v>
      </c>
      <c r="H23" s="516" t="s">
        <v>567</v>
      </c>
      <c r="I23" s="422" t="s">
        <v>568</v>
      </c>
    </row>
    <row r="24" spans="1:9" ht="30" x14ac:dyDescent="0.2">
      <c r="A24" s="421">
        <v>14</v>
      </c>
      <c r="B24" s="421" t="s">
        <v>497</v>
      </c>
      <c r="C24" s="422" t="s">
        <v>569</v>
      </c>
      <c r="D24" s="422" t="s">
        <v>570</v>
      </c>
      <c r="E24" s="422" t="s">
        <v>506</v>
      </c>
      <c r="F24" s="422" t="s">
        <v>571</v>
      </c>
      <c r="G24" s="422">
        <v>750</v>
      </c>
      <c r="H24" s="516" t="s">
        <v>572</v>
      </c>
      <c r="I24" s="422" t="s">
        <v>573</v>
      </c>
    </row>
    <row r="25" spans="1:9" ht="45" x14ac:dyDescent="0.2">
      <c r="A25" s="421">
        <v>15</v>
      </c>
      <c r="B25" s="421" t="s">
        <v>497</v>
      </c>
      <c r="C25" s="422" t="s">
        <v>575</v>
      </c>
      <c r="D25" s="422" t="s">
        <v>576</v>
      </c>
      <c r="E25" s="422" t="s">
        <v>506</v>
      </c>
      <c r="F25" s="422" t="s">
        <v>577</v>
      </c>
      <c r="G25" s="422">
        <v>774.375</v>
      </c>
      <c r="H25" s="516">
        <v>25001000163</v>
      </c>
      <c r="I25" s="422" t="s">
        <v>578</v>
      </c>
    </row>
    <row r="26" spans="1:9" ht="30" x14ac:dyDescent="0.2">
      <c r="A26" s="421">
        <v>16</v>
      </c>
      <c r="B26" s="421" t="s">
        <v>497</v>
      </c>
      <c r="C26" s="422" t="s">
        <v>579</v>
      </c>
      <c r="D26" s="422" t="s">
        <v>580</v>
      </c>
      <c r="E26" s="422" t="s">
        <v>506</v>
      </c>
      <c r="F26" s="422" t="s">
        <v>581</v>
      </c>
      <c r="G26" s="422">
        <v>300</v>
      </c>
      <c r="H26" s="516" t="s">
        <v>582</v>
      </c>
      <c r="I26" s="422" t="s">
        <v>583</v>
      </c>
    </row>
    <row r="27" spans="1:9" ht="45" x14ac:dyDescent="0.2">
      <c r="A27" s="421">
        <v>17</v>
      </c>
      <c r="B27" s="421" t="s">
        <v>497</v>
      </c>
      <c r="C27" s="422" t="s">
        <v>584</v>
      </c>
      <c r="D27" s="422" t="s">
        <v>585</v>
      </c>
      <c r="E27" s="422" t="s">
        <v>506</v>
      </c>
      <c r="F27" s="422" t="s">
        <v>586</v>
      </c>
      <c r="G27" s="422">
        <v>900</v>
      </c>
      <c r="H27" s="516" t="s">
        <v>587</v>
      </c>
      <c r="I27" s="422" t="s">
        <v>588</v>
      </c>
    </row>
    <row r="28" spans="1:9" ht="30" x14ac:dyDescent="0.2">
      <c r="A28" s="421">
        <v>18</v>
      </c>
      <c r="B28" s="421" t="s">
        <v>497</v>
      </c>
      <c r="C28" s="422" t="s">
        <v>589</v>
      </c>
      <c r="D28" s="422" t="s">
        <v>590</v>
      </c>
      <c r="E28" s="422" t="s">
        <v>506</v>
      </c>
      <c r="F28" s="422" t="s">
        <v>591</v>
      </c>
      <c r="G28" s="422">
        <v>700</v>
      </c>
      <c r="H28" s="516" t="s">
        <v>592</v>
      </c>
      <c r="I28" s="422" t="s">
        <v>593</v>
      </c>
    </row>
    <row r="29" spans="1:9" ht="30" x14ac:dyDescent="0.2">
      <c r="A29" s="421">
        <v>19</v>
      </c>
      <c r="B29" s="421" t="s">
        <v>497</v>
      </c>
      <c r="C29" s="422" t="s">
        <v>594</v>
      </c>
      <c r="D29" s="422" t="s">
        <v>595</v>
      </c>
      <c r="E29" s="422" t="s">
        <v>500</v>
      </c>
      <c r="F29" s="422" t="s">
        <v>596</v>
      </c>
      <c r="G29" s="422">
        <v>3750</v>
      </c>
      <c r="H29" s="516" t="s">
        <v>597</v>
      </c>
      <c r="I29" s="422" t="s">
        <v>598</v>
      </c>
    </row>
    <row r="30" spans="1:9" ht="30" x14ac:dyDescent="0.2">
      <c r="A30" s="421">
        <v>20</v>
      </c>
      <c r="B30" s="421" t="s">
        <v>497</v>
      </c>
      <c r="C30" s="422" t="s">
        <v>599</v>
      </c>
      <c r="D30" s="422" t="s">
        <v>600</v>
      </c>
      <c r="E30" s="422" t="s">
        <v>506</v>
      </c>
      <c r="F30" s="422" t="s">
        <v>601</v>
      </c>
      <c r="G30" s="422">
        <v>625</v>
      </c>
      <c r="H30" s="516" t="s">
        <v>602</v>
      </c>
      <c r="I30" s="422" t="s">
        <v>603</v>
      </c>
    </row>
    <row r="31" spans="1:9" ht="30" x14ac:dyDescent="0.2">
      <c r="A31" s="502">
        <v>21</v>
      </c>
      <c r="B31" s="502" t="s">
        <v>497</v>
      </c>
      <c r="C31" s="502" t="s">
        <v>604</v>
      </c>
      <c r="D31" s="502" t="s">
        <v>605</v>
      </c>
      <c r="E31" s="502" t="s">
        <v>506</v>
      </c>
      <c r="F31" s="502" t="s">
        <v>606</v>
      </c>
      <c r="G31" s="422">
        <v>400</v>
      </c>
      <c r="H31" s="516" t="s">
        <v>607</v>
      </c>
      <c r="I31" s="422" t="s">
        <v>608</v>
      </c>
    </row>
    <row r="32" spans="1:9" ht="30" x14ac:dyDescent="0.2">
      <c r="A32" s="504"/>
      <c r="B32" s="504"/>
      <c r="C32" s="504"/>
      <c r="D32" s="504"/>
      <c r="E32" s="504"/>
      <c r="F32" s="504"/>
      <c r="G32" s="422">
        <v>400</v>
      </c>
      <c r="H32" s="516" t="s">
        <v>609</v>
      </c>
      <c r="I32" s="422" t="s">
        <v>610</v>
      </c>
    </row>
    <row r="33" spans="1:9" ht="30" x14ac:dyDescent="0.2">
      <c r="A33" s="421">
        <v>22</v>
      </c>
      <c r="B33" s="421" t="s">
        <v>497</v>
      </c>
      <c r="C33" s="422" t="s">
        <v>611</v>
      </c>
      <c r="D33" s="422" t="s">
        <v>612</v>
      </c>
      <c r="E33" s="422" t="s">
        <v>613</v>
      </c>
      <c r="F33" s="422" t="s">
        <v>614</v>
      </c>
      <c r="G33" s="422">
        <v>700</v>
      </c>
      <c r="H33" s="516" t="s">
        <v>615</v>
      </c>
      <c r="I33" s="422" t="s">
        <v>193</v>
      </c>
    </row>
    <row r="34" spans="1:9" ht="30" x14ac:dyDescent="0.2">
      <c r="A34" s="421">
        <v>23</v>
      </c>
      <c r="B34" s="421" t="s">
        <v>497</v>
      </c>
      <c r="C34" s="422" t="s">
        <v>616</v>
      </c>
      <c r="D34" s="422" t="s">
        <v>617</v>
      </c>
      <c r="E34" s="422" t="s">
        <v>506</v>
      </c>
      <c r="F34" s="422" t="s">
        <v>618</v>
      </c>
      <c r="G34" s="422">
        <v>562.5</v>
      </c>
      <c r="H34" s="516" t="s">
        <v>619</v>
      </c>
      <c r="I34" s="422" t="s">
        <v>620</v>
      </c>
    </row>
    <row r="35" spans="1:9" ht="30" x14ac:dyDescent="0.2">
      <c r="A35" s="421">
        <v>24</v>
      </c>
      <c r="B35" s="421" t="s">
        <v>497</v>
      </c>
      <c r="C35" s="422" t="s">
        <v>621</v>
      </c>
      <c r="D35" s="422" t="s">
        <v>622</v>
      </c>
      <c r="E35" s="422" t="s">
        <v>506</v>
      </c>
      <c r="F35" s="422" t="s">
        <v>623</v>
      </c>
      <c r="G35" s="422">
        <v>750</v>
      </c>
      <c r="H35" s="516" t="s">
        <v>624</v>
      </c>
      <c r="I35" s="422" t="s">
        <v>625</v>
      </c>
    </row>
    <row r="36" spans="1:9" ht="30" x14ac:dyDescent="0.2">
      <c r="A36" s="421">
        <v>25</v>
      </c>
      <c r="B36" s="421" t="s">
        <v>497</v>
      </c>
      <c r="C36" s="422" t="s">
        <v>626</v>
      </c>
      <c r="D36" s="422" t="s">
        <v>627</v>
      </c>
      <c r="E36" s="422" t="s">
        <v>506</v>
      </c>
      <c r="F36" s="422" t="s">
        <v>628</v>
      </c>
      <c r="G36" s="422">
        <v>1250</v>
      </c>
      <c r="H36" s="516" t="s">
        <v>629</v>
      </c>
      <c r="I36" s="422" t="s">
        <v>630</v>
      </c>
    </row>
    <row r="37" spans="1:9" ht="45" x14ac:dyDescent="0.2">
      <c r="A37" s="421">
        <v>26</v>
      </c>
      <c r="B37" s="421" t="s">
        <v>497</v>
      </c>
      <c r="C37" s="422" t="s">
        <v>631</v>
      </c>
      <c r="D37" s="422" t="s">
        <v>632</v>
      </c>
      <c r="E37" s="422" t="s">
        <v>506</v>
      </c>
      <c r="F37" s="422" t="s">
        <v>633</v>
      </c>
      <c r="G37" s="422">
        <v>1125</v>
      </c>
      <c r="H37" s="516">
        <v>60001129329</v>
      </c>
      <c r="I37" s="422" t="s">
        <v>634</v>
      </c>
    </row>
    <row r="38" spans="1:9" ht="30" x14ac:dyDescent="0.2">
      <c r="A38" s="421">
        <v>27</v>
      </c>
      <c r="B38" s="421" t="s">
        <v>497</v>
      </c>
      <c r="C38" s="422" t="s">
        <v>635</v>
      </c>
      <c r="D38" s="422" t="s">
        <v>636</v>
      </c>
      <c r="E38" s="422" t="s">
        <v>506</v>
      </c>
      <c r="F38" s="422" t="s">
        <v>581</v>
      </c>
      <c r="G38" s="422">
        <v>1500</v>
      </c>
      <c r="H38" s="516" t="s">
        <v>637</v>
      </c>
      <c r="I38" s="422" t="s">
        <v>638</v>
      </c>
    </row>
    <row r="39" spans="1:9" ht="30" x14ac:dyDescent="0.2">
      <c r="A39" s="421">
        <v>28</v>
      </c>
      <c r="B39" s="421" t="s">
        <v>497</v>
      </c>
      <c r="C39" s="422" t="s">
        <v>639</v>
      </c>
      <c r="D39" s="422" t="s">
        <v>640</v>
      </c>
      <c r="E39" s="422" t="s">
        <v>506</v>
      </c>
      <c r="F39" s="422" t="s">
        <v>641</v>
      </c>
      <c r="G39" s="422">
        <v>1187.5</v>
      </c>
      <c r="H39" s="516" t="s">
        <v>642</v>
      </c>
      <c r="I39" s="422" t="s">
        <v>643</v>
      </c>
    </row>
    <row r="40" spans="1:9" ht="30" x14ac:dyDescent="0.2">
      <c r="A40" s="421">
        <v>29</v>
      </c>
      <c r="B40" s="421" t="s">
        <v>497</v>
      </c>
      <c r="C40" s="422" t="s">
        <v>644</v>
      </c>
      <c r="D40" s="422" t="s">
        <v>645</v>
      </c>
      <c r="E40" s="422" t="s">
        <v>506</v>
      </c>
      <c r="F40" s="422" t="s">
        <v>646</v>
      </c>
      <c r="G40" s="422">
        <v>2500</v>
      </c>
      <c r="H40" s="516" t="s">
        <v>647</v>
      </c>
      <c r="I40" s="422" t="s">
        <v>648</v>
      </c>
    </row>
    <row r="41" spans="1:9" ht="45" x14ac:dyDescent="0.2">
      <c r="A41" s="421">
        <v>30</v>
      </c>
      <c r="B41" s="421" t="s">
        <v>497</v>
      </c>
      <c r="C41" s="422" t="s">
        <v>649</v>
      </c>
      <c r="D41" s="422" t="s">
        <v>650</v>
      </c>
      <c r="E41" s="422" t="s">
        <v>651</v>
      </c>
      <c r="F41" s="422" t="s">
        <v>652</v>
      </c>
      <c r="G41" s="422">
        <v>500</v>
      </c>
      <c r="H41" s="516">
        <v>24001004130</v>
      </c>
      <c r="I41" s="422" t="s">
        <v>653</v>
      </c>
    </row>
    <row r="42" spans="1:9" ht="15" x14ac:dyDescent="0.2">
      <c r="A42" s="421">
        <v>31</v>
      </c>
      <c r="B42" s="421" t="s">
        <v>497</v>
      </c>
      <c r="C42" s="422" t="s">
        <v>654</v>
      </c>
      <c r="D42" s="422" t="s">
        <v>655</v>
      </c>
      <c r="E42" s="422" t="s">
        <v>506</v>
      </c>
      <c r="F42" s="422" t="s">
        <v>656</v>
      </c>
      <c r="G42" s="422">
        <v>2000</v>
      </c>
      <c r="H42" s="516" t="s">
        <v>657</v>
      </c>
      <c r="I42" s="422" t="s">
        <v>658</v>
      </c>
    </row>
    <row r="43" spans="1:9" ht="30" x14ac:dyDescent="0.2">
      <c r="A43" s="421">
        <v>32</v>
      </c>
      <c r="B43" s="421" t="s">
        <v>497</v>
      </c>
      <c r="C43" s="422" t="s">
        <v>659</v>
      </c>
      <c r="D43" s="422" t="s">
        <v>660</v>
      </c>
      <c r="E43" s="422" t="s">
        <v>500</v>
      </c>
      <c r="F43" s="422" t="s">
        <v>661</v>
      </c>
      <c r="G43" s="422">
        <v>1750</v>
      </c>
      <c r="H43" s="516" t="s">
        <v>662</v>
      </c>
      <c r="I43" s="422" t="s">
        <v>663</v>
      </c>
    </row>
    <row r="44" spans="1:9" ht="30" x14ac:dyDescent="0.2">
      <c r="A44" s="421">
        <v>33</v>
      </c>
      <c r="B44" s="421" t="s">
        <v>497</v>
      </c>
      <c r="C44" s="422" t="s">
        <v>664</v>
      </c>
      <c r="D44" s="422" t="s">
        <v>665</v>
      </c>
      <c r="E44" s="422" t="s">
        <v>506</v>
      </c>
      <c r="F44" s="422" t="s">
        <v>666</v>
      </c>
      <c r="G44" s="422">
        <v>1250</v>
      </c>
      <c r="H44" s="516" t="s">
        <v>667</v>
      </c>
      <c r="I44" s="422" t="s">
        <v>668</v>
      </c>
    </row>
    <row r="45" spans="1:9" ht="30" x14ac:dyDescent="0.2">
      <c r="A45" s="421">
        <v>34</v>
      </c>
      <c r="B45" s="421" t="s">
        <v>497</v>
      </c>
      <c r="C45" s="422" t="s">
        <v>669</v>
      </c>
      <c r="D45" s="422" t="s">
        <v>670</v>
      </c>
      <c r="E45" s="422" t="s">
        <v>506</v>
      </c>
      <c r="F45" s="422" t="s">
        <v>671</v>
      </c>
      <c r="G45" s="422">
        <v>1000</v>
      </c>
      <c r="H45" s="516" t="s">
        <v>672</v>
      </c>
      <c r="I45" s="422" t="s">
        <v>673</v>
      </c>
    </row>
    <row r="46" spans="1:9" ht="30" x14ac:dyDescent="0.2">
      <c r="A46" s="421">
        <v>35</v>
      </c>
      <c r="B46" s="421" t="s">
        <v>497</v>
      </c>
      <c r="C46" s="422" t="s">
        <v>674</v>
      </c>
      <c r="D46" s="422" t="s">
        <v>675</v>
      </c>
      <c r="E46" s="422" t="s">
        <v>506</v>
      </c>
      <c r="F46" s="422" t="s">
        <v>676</v>
      </c>
      <c r="G46" s="422">
        <v>800</v>
      </c>
      <c r="H46" s="516">
        <v>47001000294</v>
      </c>
      <c r="I46" s="422" t="s">
        <v>677</v>
      </c>
    </row>
    <row r="47" spans="1:9" ht="30" x14ac:dyDescent="0.2">
      <c r="A47" s="421">
        <v>36</v>
      </c>
      <c r="B47" s="421" t="s">
        <v>497</v>
      </c>
      <c r="C47" s="422" t="s">
        <v>678</v>
      </c>
      <c r="D47" s="422" t="s">
        <v>679</v>
      </c>
      <c r="E47" s="422" t="s">
        <v>506</v>
      </c>
      <c r="F47" s="422" t="s">
        <v>680</v>
      </c>
      <c r="G47" s="422">
        <v>625</v>
      </c>
      <c r="H47" s="516" t="s">
        <v>681</v>
      </c>
      <c r="I47" s="422" t="s">
        <v>682</v>
      </c>
    </row>
    <row r="48" spans="1:9" ht="30" x14ac:dyDescent="0.2">
      <c r="A48" s="421">
        <v>37</v>
      </c>
      <c r="B48" s="421" t="s">
        <v>497</v>
      </c>
      <c r="C48" s="422" t="s">
        <v>683</v>
      </c>
      <c r="D48" s="422" t="s">
        <v>684</v>
      </c>
      <c r="E48" s="422" t="s">
        <v>506</v>
      </c>
      <c r="F48" s="422" t="s">
        <v>685</v>
      </c>
      <c r="G48" s="422">
        <v>400</v>
      </c>
      <c r="H48" s="516">
        <v>47001003904</v>
      </c>
      <c r="I48" s="422" t="s">
        <v>686</v>
      </c>
    </row>
    <row r="49" spans="1:9" ht="30" x14ac:dyDescent="0.2">
      <c r="A49" s="421">
        <v>38</v>
      </c>
      <c r="B49" s="421" t="s">
        <v>497</v>
      </c>
      <c r="C49" s="422" t="s">
        <v>687</v>
      </c>
      <c r="D49" s="422" t="s">
        <v>688</v>
      </c>
      <c r="E49" s="422" t="s">
        <v>506</v>
      </c>
      <c r="F49" s="422" t="s">
        <v>689</v>
      </c>
      <c r="G49" s="422">
        <v>1250</v>
      </c>
      <c r="H49" s="516" t="s">
        <v>690</v>
      </c>
      <c r="I49" s="422" t="s">
        <v>691</v>
      </c>
    </row>
    <row r="50" spans="1:9" ht="30" x14ac:dyDescent="0.2">
      <c r="A50" s="421">
        <v>39</v>
      </c>
      <c r="B50" s="421" t="s">
        <v>497</v>
      </c>
      <c r="C50" s="422" t="s">
        <v>692</v>
      </c>
      <c r="D50" s="422" t="s">
        <v>693</v>
      </c>
      <c r="E50" s="422" t="s">
        <v>506</v>
      </c>
      <c r="F50" s="422" t="s">
        <v>694</v>
      </c>
      <c r="G50" s="422">
        <v>1250</v>
      </c>
      <c r="H50" s="516" t="s">
        <v>695</v>
      </c>
      <c r="I50" s="422" t="s">
        <v>696</v>
      </c>
    </row>
    <row r="51" spans="1:9" ht="30" x14ac:dyDescent="0.2">
      <c r="A51" s="421">
        <v>40</v>
      </c>
      <c r="B51" s="421" t="s">
        <v>497</v>
      </c>
      <c r="C51" s="422" t="s">
        <v>697</v>
      </c>
      <c r="D51" s="422" t="s">
        <v>698</v>
      </c>
      <c r="E51" s="422" t="s">
        <v>699</v>
      </c>
      <c r="F51" s="422" t="s">
        <v>700</v>
      </c>
      <c r="G51" s="422">
        <v>700</v>
      </c>
      <c r="H51" s="516" t="s">
        <v>701</v>
      </c>
      <c r="I51" s="422" t="s">
        <v>702</v>
      </c>
    </row>
    <row r="52" spans="1:9" ht="30" x14ac:dyDescent="0.2">
      <c r="A52" s="421">
        <v>41</v>
      </c>
      <c r="B52" s="421" t="s">
        <v>497</v>
      </c>
      <c r="C52" s="422" t="s">
        <v>704</v>
      </c>
      <c r="D52" s="422" t="s">
        <v>705</v>
      </c>
      <c r="E52" s="422" t="s">
        <v>506</v>
      </c>
      <c r="F52" s="422" t="s">
        <v>706</v>
      </c>
      <c r="G52" s="422">
        <v>313</v>
      </c>
      <c r="H52" s="516">
        <v>49001006224</v>
      </c>
      <c r="I52" s="422" t="s">
        <v>707</v>
      </c>
    </row>
    <row r="53" spans="1:9" ht="30" customHeight="1" x14ac:dyDescent="0.2">
      <c r="A53" s="421">
        <v>42</v>
      </c>
      <c r="B53" s="421" t="s">
        <v>497</v>
      </c>
      <c r="C53" s="422" t="s">
        <v>708</v>
      </c>
      <c r="D53" s="422" t="s">
        <v>709</v>
      </c>
      <c r="E53" s="422" t="s">
        <v>506</v>
      </c>
      <c r="F53" s="422" t="s">
        <v>710</v>
      </c>
      <c r="G53" s="422">
        <v>625</v>
      </c>
      <c r="H53" s="516" t="s">
        <v>711</v>
      </c>
      <c r="I53" s="422" t="s">
        <v>712</v>
      </c>
    </row>
    <row r="54" spans="1:9" ht="30" customHeight="1" x14ac:dyDescent="0.2">
      <c r="A54" s="421">
        <v>43</v>
      </c>
      <c r="B54" s="421" t="s">
        <v>497</v>
      </c>
      <c r="C54" s="422" t="s">
        <v>713</v>
      </c>
      <c r="D54" s="422" t="s">
        <v>714</v>
      </c>
      <c r="E54" s="422" t="s">
        <v>651</v>
      </c>
      <c r="F54" s="422" t="s">
        <v>715</v>
      </c>
      <c r="G54" s="422">
        <v>625</v>
      </c>
      <c r="H54" s="516" t="s">
        <v>716</v>
      </c>
      <c r="I54" s="422" t="s">
        <v>717</v>
      </c>
    </row>
    <row r="55" spans="1:9" ht="30" x14ac:dyDescent="0.2">
      <c r="A55" s="421">
        <v>44</v>
      </c>
      <c r="B55" s="421" t="s">
        <v>497</v>
      </c>
      <c r="C55" s="422" t="s">
        <v>718</v>
      </c>
      <c r="D55" s="422" t="s">
        <v>719</v>
      </c>
      <c r="E55" s="422" t="s">
        <v>506</v>
      </c>
      <c r="F55" s="422" t="s">
        <v>720</v>
      </c>
      <c r="G55" s="422">
        <v>750</v>
      </c>
      <c r="H55" s="516" t="s">
        <v>721</v>
      </c>
      <c r="I55" s="422" t="s">
        <v>722</v>
      </c>
    </row>
    <row r="56" spans="1:9" ht="30" x14ac:dyDescent="0.2">
      <c r="A56" s="421">
        <v>45</v>
      </c>
      <c r="B56" s="421" t="s">
        <v>497</v>
      </c>
      <c r="C56" s="422" t="s">
        <v>723</v>
      </c>
      <c r="D56" s="422" t="s">
        <v>724</v>
      </c>
      <c r="E56" s="422" t="s">
        <v>506</v>
      </c>
      <c r="F56" s="422" t="s">
        <v>725</v>
      </c>
      <c r="G56" s="422">
        <v>1000</v>
      </c>
      <c r="H56" s="516">
        <v>38001047179</v>
      </c>
      <c r="I56" s="422" t="s">
        <v>726</v>
      </c>
    </row>
    <row r="57" spans="1:9" ht="30" x14ac:dyDescent="0.2">
      <c r="A57" s="421">
        <v>46</v>
      </c>
      <c r="B57" s="421" t="s">
        <v>497</v>
      </c>
      <c r="C57" s="422" t="s">
        <v>727</v>
      </c>
      <c r="D57" s="422" t="s">
        <v>728</v>
      </c>
      <c r="E57" s="422" t="s">
        <v>506</v>
      </c>
      <c r="F57" s="422" t="s">
        <v>729</v>
      </c>
      <c r="G57" s="422">
        <v>1800</v>
      </c>
      <c r="H57" s="516" t="s">
        <v>730</v>
      </c>
      <c r="I57" s="422" t="s">
        <v>731</v>
      </c>
    </row>
    <row r="58" spans="1:9" ht="30" x14ac:dyDescent="0.2">
      <c r="A58" s="421">
        <v>47</v>
      </c>
      <c r="B58" s="421" t="s">
        <v>497</v>
      </c>
      <c r="C58" s="422" t="s">
        <v>732</v>
      </c>
      <c r="D58" s="422" t="s">
        <v>733</v>
      </c>
      <c r="E58" s="422" t="s">
        <v>506</v>
      </c>
      <c r="F58" s="422" t="s">
        <v>734</v>
      </c>
      <c r="G58" s="422">
        <v>700</v>
      </c>
      <c r="H58" s="516">
        <v>225063123</v>
      </c>
      <c r="I58" s="422" t="s">
        <v>735</v>
      </c>
    </row>
    <row r="59" spans="1:9" ht="30" x14ac:dyDescent="0.2">
      <c r="A59" s="421">
        <v>48</v>
      </c>
      <c r="B59" s="421" t="s">
        <v>497</v>
      </c>
      <c r="C59" s="422" t="s">
        <v>736</v>
      </c>
      <c r="D59" s="422" t="s">
        <v>737</v>
      </c>
      <c r="E59" s="422" t="s">
        <v>506</v>
      </c>
      <c r="F59" s="422" t="s">
        <v>680</v>
      </c>
      <c r="G59" s="422">
        <v>762.5</v>
      </c>
      <c r="H59" s="516" t="s">
        <v>738</v>
      </c>
      <c r="I59" s="422" t="s">
        <v>739</v>
      </c>
    </row>
    <row r="60" spans="1:9" ht="30" x14ac:dyDescent="0.2">
      <c r="A60" s="421">
        <v>49</v>
      </c>
      <c r="B60" s="421" t="s">
        <v>497</v>
      </c>
      <c r="C60" s="422" t="s">
        <v>740</v>
      </c>
      <c r="D60" s="422" t="s">
        <v>741</v>
      </c>
      <c r="E60" s="422" t="s">
        <v>506</v>
      </c>
      <c r="F60" s="422" t="s">
        <v>742</v>
      </c>
      <c r="G60" s="422">
        <v>1250</v>
      </c>
      <c r="H60" s="516" t="s">
        <v>743</v>
      </c>
      <c r="I60" s="422" t="s">
        <v>744</v>
      </c>
    </row>
    <row r="61" spans="1:9" ht="30" x14ac:dyDescent="0.2">
      <c r="A61" s="421">
        <v>50</v>
      </c>
      <c r="B61" s="421" t="s">
        <v>497</v>
      </c>
      <c r="C61" s="422" t="s">
        <v>745</v>
      </c>
      <c r="D61" s="422" t="s">
        <v>746</v>
      </c>
      <c r="E61" s="422" t="s">
        <v>506</v>
      </c>
      <c r="F61" s="422" t="s">
        <v>747</v>
      </c>
      <c r="G61" s="422">
        <v>625</v>
      </c>
      <c r="H61" s="516">
        <v>54001031206</v>
      </c>
      <c r="I61" s="422" t="s">
        <v>748</v>
      </c>
    </row>
    <row r="62" spans="1:9" ht="30" x14ac:dyDescent="0.2">
      <c r="A62" s="421">
        <v>51</v>
      </c>
      <c r="B62" s="421" t="s">
        <v>497</v>
      </c>
      <c r="C62" s="422" t="s">
        <v>749</v>
      </c>
      <c r="D62" s="422" t="s">
        <v>750</v>
      </c>
      <c r="E62" s="422" t="s">
        <v>506</v>
      </c>
      <c r="F62" s="422" t="s">
        <v>751</v>
      </c>
      <c r="G62" s="422">
        <v>375</v>
      </c>
      <c r="H62" s="516" t="s">
        <v>752</v>
      </c>
      <c r="I62" s="422" t="s">
        <v>753</v>
      </c>
    </row>
    <row r="63" spans="1:9" ht="45" x14ac:dyDescent="0.2">
      <c r="A63" s="421">
        <v>52</v>
      </c>
      <c r="B63" s="421" t="s">
        <v>497</v>
      </c>
      <c r="C63" s="422" t="s">
        <v>754</v>
      </c>
      <c r="D63" s="422" t="s">
        <v>755</v>
      </c>
      <c r="E63" s="422" t="s">
        <v>506</v>
      </c>
      <c r="F63" s="422" t="s">
        <v>680</v>
      </c>
      <c r="G63" s="422">
        <v>500</v>
      </c>
      <c r="H63" s="516">
        <v>53001007238</v>
      </c>
      <c r="I63" s="422" t="s">
        <v>756</v>
      </c>
    </row>
    <row r="64" spans="1:9" ht="45" x14ac:dyDescent="0.2">
      <c r="A64" s="421">
        <v>53</v>
      </c>
      <c r="B64" s="421" t="s">
        <v>497</v>
      </c>
      <c r="C64" s="422" t="s">
        <v>757</v>
      </c>
      <c r="D64" s="422" t="s">
        <v>758</v>
      </c>
      <c r="E64" s="422" t="s">
        <v>506</v>
      </c>
      <c r="F64" s="422" t="s">
        <v>759</v>
      </c>
      <c r="G64" s="422">
        <v>1500</v>
      </c>
      <c r="H64" s="516" t="s">
        <v>760</v>
      </c>
      <c r="I64" s="422" t="s">
        <v>761</v>
      </c>
    </row>
    <row r="65" spans="1:9" ht="30" x14ac:dyDescent="0.2">
      <c r="A65" s="502">
        <v>54</v>
      </c>
      <c r="B65" s="502" t="s">
        <v>497</v>
      </c>
      <c r="C65" s="502" t="s">
        <v>762</v>
      </c>
      <c r="D65" s="502" t="s">
        <v>763</v>
      </c>
      <c r="E65" s="502" t="s">
        <v>506</v>
      </c>
      <c r="F65" s="502" t="s">
        <v>764</v>
      </c>
      <c r="G65" s="422">
        <v>325</v>
      </c>
      <c r="H65" s="516">
        <v>33001014275</v>
      </c>
      <c r="I65" s="422" t="s">
        <v>765</v>
      </c>
    </row>
    <row r="66" spans="1:9" ht="30" x14ac:dyDescent="0.2">
      <c r="A66" s="503"/>
      <c r="B66" s="503"/>
      <c r="C66" s="503"/>
      <c r="D66" s="503"/>
      <c r="E66" s="503"/>
      <c r="F66" s="503"/>
      <c r="G66" s="422">
        <v>325</v>
      </c>
      <c r="H66" s="516" t="s">
        <v>766</v>
      </c>
      <c r="I66" s="422" t="s">
        <v>767</v>
      </c>
    </row>
    <row r="67" spans="1:9" ht="30" x14ac:dyDescent="0.2">
      <c r="A67" s="503"/>
      <c r="B67" s="503"/>
      <c r="C67" s="503"/>
      <c r="D67" s="503"/>
      <c r="E67" s="503"/>
      <c r="F67" s="503"/>
      <c r="G67" s="422">
        <v>325</v>
      </c>
      <c r="H67" s="516">
        <v>33001050106</v>
      </c>
      <c r="I67" s="422" t="s">
        <v>768</v>
      </c>
    </row>
    <row r="68" spans="1:9" ht="30" x14ac:dyDescent="0.2">
      <c r="A68" s="504"/>
      <c r="B68" s="504"/>
      <c r="C68" s="504"/>
      <c r="D68" s="504"/>
      <c r="E68" s="504"/>
      <c r="F68" s="504"/>
      <c r="G68" s="422">
        <v>325</v>
      </c>
      <c r="H68" s="516" t="s">
        <v>769</v>
      </c>
      <c r="I68" s="422" t="s">
        <v>770</v>
      </c>
    </row>
    <row r="69" spans="1:9" ht="30" x14ac:dyDescent="0.2">
      <c r="A69" s="421">
        <v>55</v>
      </c>
      <c r="B69" s="421" t="s">
        <v>497</v>
      </c>
      <c r="C69" s="422" t="s">
        <v>771</v>
      </c>
      <c r="D69" s="422" t="s">
        <v>772</v>
      </c>
      <c r="E69" s="422" t="s">
        <v>506</v>
      </c>
      <c r="F69" s="422" t="s">
        <v>773</v>
      </c>
      <c r="G69" s="422">
        <v>625</v>
      </c>
      <c r="H69" s="516">
        <v>26001002376</v>
      </c>
      <c r="I69" s="422" t="s">
        <v>774</v>
      </c>
    </row>
    <row r="70" spans="1:9" ht="30" x14ac:dyDescent="0.2">
      <c r="A70" s="421">
        <v>56</v>
      </c>
      <c r="B70" s="421" t="s">
        <v>497</v>
      </c>
      <c r="C70" s="422" t="s">
        <v>775</v>
      </c>
      <c r="D70" s="422" t="s">
        <v>776</v>
      </c>
      <c r="E70" s="422" t="s">
        <v>506</v>
      </c>
      <c r="F70" s="422" t="s">
        <v>680</v>
      </c>
      <c r="G70" s="422">
        <v>437.5</v>
      </c>
      <c r="H70" s="516" t="s">
        <v>777</v>
      </c>
      <c r="I70" s="422" t="s">
        <v>778</v>
      </c>
    </row>
    <row r="71" spans="1:9" ht="30" customHeight="1" x14ac:dyDescent="0.2">
      <c r="A71" s="502">
        <v>57</v>
      </c>
      <c r="B71" s="502" t="s">
        <v>497</v>
      </c>
      <c r="C71" s="502" t="s">
        <v>779</v>
      </c>
      <c r="D71" s="502" t="s">
        <v>780</v>
      </c>
      <c r="E71" s="502" t="s">
        <v>506</v>
      </c>
      <c r="F71" s="502" t="s">
        <v>781</v>
      </c>
      <c r="G71" s="422">
        <v>250</v>
      </c>
      <c r="H71" s="516" t="s">
        <v>782</v>
      </c>
      <c r="I71" s="422" t="s">
        <v>783</v>
      </c>
    </row>
    <row r="72" spans="1:9" ht="30" x14ac:dyDescent="0.2">
      <c r="A72" s="504"/>
      <c r="B72" s="504"/>
      <c r="C72" s="504"/>
      <c r="D72" s="504"/>
      <c r="E72" s="504"/>
      <c r="F72" s="504"/>
      <c r="G72" s="422">
        <v>250</v>
      </c>
      <c r="H72" s="516">
        <v>62007000585</v>
      </c>
      <c r="I72" s="422" t="s">
        <v>784</v>
      </c>
    </row>
    <row r="73" spans="1:9" ht="105" x14ac:dyDescent="0.2">
      <c r="A73" s="421">
        <v>58</v>
      </c>
      <c r="B73" s="421" t="s">
        <v>497</v>
      </c>
      <c r="C73" s="422" t="s">
        <v>785</v>
      </c>
      <c r="D73" s="422" t="s">
        <v>786</v>
      </c>
      <c r="E73" s="422" t="s">
        <v>506</v>
      </c>
      <c r="F73" s="422" t="s">
        <v>787</v>
      </c>
      <c r="G73" s="422">
        <v>1200</v>
      </c>
      <c r="H73" s="516" t="s">
        <v>788</v>
      </c>
      <c r="I73" s="422" t="s">
        <v>789</v>
      </c>
    </row>
    <row r="74" spans="1:9" ht="30" x14ac:dyDescent="0.2">
      <c r="A74" s="421">
        <v>59</v>
      </c>
      <c r="B74" s="421" t="s">
        <v>497</v>
      </c>
      <c r="C74" s="422" t="s">
        <v>790</v>
      </c>
      <c r="D74" s="422" t="s">
        <v>791</v>
      </c>
      <c r="E74" s="422" t="s">
        <v>506</v>
      </c>
      <c r="F74" s="422" t="s">
        <v>792</v>
      </c>
      <c r="G74" s="422">
        <v>1000</v>
      </c>
      <c r="H74" s="516" t="s">
        <v>793</v>
      </c>
      <c r="I74" s="422" t="s">
        <v>794</v>
      </c>
    </row>
    <row r="75" spans="1:9" ht="15" x14ac:dyDescent="0.2">
      <c r="A75" s="421">
        <v>60</v>
      </c>
      <c r="B75" s="421" t="s">
        <v>497</v>
      </c>
      <c r="C75" s="422" t="s">
        <v>795</v>
      </c>
      <c r="D75" s="422" t="s">
        <v>796</v>
      </c>
      <c r="E75" s="422" t="s">
        <v>506</v>
      </c>
      <c r="F75" s="422" t="s">
        <v>797</v>
      </c>
      <c r="G75" s="422">
        <v>550</v>
      </c>
      <c r="H75" s="516" t="s">
        <v>798</v>
      </c>
      <c r="I75" s="422" t="s">
        <v>799</v>
      </c>
    </row>
    <row r="76" spans="1:9" ht="30" x14ac:dyDescent="0.2">
      <c r="A76" s="421">
        <v>61</v>
      </c>
      <c r="B76" s="421" t="s">
        <v>497</v>
      </c>
      <c r="C76" s="422" t="s">
        <v>800</v>
      </c>
      <c r="D76" s="422" t="s">
        <v>801</v>
      </c>
      <c r="E76" s="422" t="s">
        <v>699</v>
      </c>
      <c r="F76" s="422" t="s">
        <v>802</v>
      </c>
      <c r="G76" s="422">
        <v>3871.875</v>
      </c>
      <c r="H76" s="516" t="s">
        <v>803</v>
      </c>
      <c r="I76" s="422" t="s">
        <v>804</v>
      </c>
    </row>
    <row r="77" spans="1:9" ht="30" x14ac:dyDescent="0.2">
      <c r="A77" s="421">
        <v>62</v>
      </c>
      <c r="B77" s="421" t="s">
        <v>497</v>
      </c>
      <c r="C77" s="422" t="s">
        <v>805</v>
      </c>
      <c r="D77" s="422" t="s">
        <v>806</v>
      </c>
      <c r="E77" s="422" t="s">
        <v>506</v>
      </c>
      <c r="F77" s="422" t="s">
        <v>676</v>
      </c>
      <c r="G77" s="422">
        <v>737.5</v>
      </c>
      <c r="H77" s="516"/>
      <c r="I77" s="422" t="s">
        <v>807</v>
      </c>
    </row>
    <row r="78" spans="1:9" ht="30" x14ac:dyDescent="0.2">
      <c r="A78" s="421">
        <v>63</v>
      </c>
      <c r="B78" s="421" t="s">
        <v>497</v>
      </c>
      <c r="C78" s="422" t="s">
        <v>808</v>
      </c>
      <c r="D78" s="422" t="s">
        <v>809</v>
      </c>
      <c r="E78" s="422" t="s">
        <v>506</v>
      </c>
      <c r="F78" s="422" t="s">
        <v>810</v>
      </c>
      <c r="G78" s="422">
        <v>625</v>
      </c>
      <c r="H78" s="516" t="s">
        <v>811</v>
      </c>
      <c r="I78" s="422" t="s">
        <v>812</v>
      </c>
    </row>
    <row r="79" spans="1:9" ht="30" x14ac:dyDescent="0.2">
      <c r="A79" s="421">
        <v>64</v>
      </c>
      <c r="B79" s="421" t="s">
        <v>497</v>
      </c>
      <c r="C79" s="422" t="s">
        <v>813</v>
      </c>
      <c r="D79" s="422" t="s">
        <v>814</v>
      </c>
      <c r="E79" s="422" t="s">
        <v>506</v>
      </c>
      <c r="F79" s="422" t="s">
        <v>815</v>
      </c>
      <c r="G79" s="422">
        <v>1187.5</v>
      </c>
      <c r="H79" s="516" t="s">
        <v>816</v>
      </c>
      <c r="I79" s="422" t="s">
        <v>817</v>
      </c>
    </row>
    <row r="80" spans="1:9" ht="30" x14ac:dyDescent="0.2">
      <c r="A80" s="421">
        <v>65</v>
      </c>
      <c r="B80" s="421" t="s">
        <v>497</v>
      </c>
      <c r="C80" s="422" t="s">
        <v>818</v>
      </c>
      <c r="D80" s="422" t="s">
        <v>819</v>
      </c>
      <c r="E80" s="422" t="s">
        <v>506</v>
      </c>
      <c r="F80" s="422" t="s">
        <v>820</v>
      </c>
      <c r="G80" s="422">
        <v>1000</v>
      </c>
      <c r="H80" s="516">
        <v>62005023736</v>
      </c>
      <c r="I80" s="422" t="s">
        <v>821</v>
      </c>
    </row>
    <row r="81" spans="1:9" ht="30" x14ac:dyDescent="0.2">
      <c r="A81" s="421">
        <v>66</v>
      </c>
      <c r="B81" s="421" t="s">
        <v>497</v>
      </c>
      <c r="C81" s="422" t="s">
        <v>822</v>
      </c>
      <c r="D81" s="422" t="s">
        <v>823</v>
      </c>
      <c r="E81" s="422" t="s">
        <v>824</v>
      </c>
      <c r="F81" s="422" t="s">
        <v>825</v>
      </c>
      <c r="G81" s="422">
        <v>1991.25</v>
      </c>
      <c r="H81" s="516"/>
      <c r="I81" s="422" t="s">
        <v>826</v>
      </c>
    </row>
    <row r="82" spans="1:9" ht="30" x14ac:dyDescent="0.2">
      <c r="A82" s="421">
        <v>67</v>
      </c>
      <c r="B82" s="421" t="s">
        <v>497</v>
      </c>
      <c r="C82" s="422" t="s">
        <v>827</v>
      </c>
      <c r="D82" s="422" t="s">
        <v>828</v>
      </c>
      <c r="E82" s="422" t="s">
        <v>506</v>
      </c>
      <c r="F82" s="422" t="s">
        <v>829</v>
      </c>
      <c r="G82" s="422">
        <v>690</v>
      </c>
      <c r="H82" s="516">
        <v>61008000273</v>
      </c>
      <c r="I82" s="422" t="s">
        <v>830</v>
      </c>
    </row>
    <row r="83" spans="1:9" ht="45" x14ac:dyDescent="0.2">
      <c r="A83" s="421">
        <v>68</v>
      </c>
      <c r="B83" s="421" t="s">
        <v>497</v>
      </c>
      <c r="C83" s="422" t="s">
        <v>831</v>
      </c>
      <c r="D83" s="422" t="s">
        <v>832</v>
      </c>
      <c r="E83" s="422" t="s">
        <v>506</v>
      </c>
      <c r="F83" s="422" t="s">
        <v>689</v>
      </c>
      <c r="G83" s="422">
        <v>1500</v>
      </c>
      <c r="H83" s="516" t="s">
        <v>833</v>
      </c>
      <c r="I83" s="422" t="s">
        <v>834</v>
      </c>
    </row>
    <row r="84" spans="1:9" ht="30" x14ac:dyDescent="0.2">
      <c r="A84" s="421">
        <v>69</v>
      </c>
      <c r="B84" s="421" t="s">
        <v>497</v>
      </c>
      <c r="C84" s="422" t="s">
        <v>835</v>
      </c>
      <c r="D84" s="422" t="s">
        <v>836</v>
      </c>
      <c r="E84" s="422" t="s">
        <v>506</v>
      </c>
      <c r="F84" s="422" t="s">
        <v>837</v>
      </c>
      <c r="G84" s="422">
        <v>875</v>
      </c>
      <c r="H84" s="516" t="s">
        <v>838</v>
      </c>
      <c r="I84" s="422" t="s">
        <v>839</v>
      </c>
    </row>
    <row r="85" spans="1:9" ht="30" x14ac:dyDescent="0.2">
      <c r="A85" s="421">
        <v>70</v>
      </c>
      <c r="B85" s="421" t="s">
        <v>497</v>
      </c>
      <c r="C85" s="422" t="s">
        <v>840</v>
      </c>
      <c r="D85" s="422" t="s">
        <v>841</v>
      </c>
      <c r="E85" s="422" t="s">
        <v>651</v>
      </c>
      <c r="F85" s="422" t="s">
        <v>842</v>
      </c>
      <c r="G85" s="422">
        <v>1935.9375</v>
      </c>
      <c r="H85" s="516" t="s">
        <v>843</v>
      </c>
      <c r="I85" s="422" t="s">
        <v>844</v>
      </c>
    </row>
    <row r="86" spans="1:9" ht="30" x14ac:dyDescent="0.2">
      <c r="A86" s="421">
        <v>71</v>
      </c>
      <c r="B86" s="421" t="s">
        <v>497</v>
      </c>
      <c r="C86" s="422" t="s">
        <v>845</v>
      </c>
      <c r="D86" s="422" t="s">
        <v>846</v>
      </c>
      <c r="E86" s="422" t="s">
        <v>506</v>
      </c>
      <c r="F86" s="422" t="s">
        <v>847</v>
      </c>
      <c r="G86" s="422">
        <v>625</v>
      </c>
      <c r="H86" s="516">
        <v>61002004053</v>
      </c>
      <c r="I86" s="422" t="s">
        <v>848</v>
      </c>
    </row>
    <row r="87" spans="1:9" ht="30" x14ac:dyDescent="0.2">
      <c r="A87" s="421">
        <v>72</v>
      </c>
      <c r="B87" s="421" t="s">
        <v>497</v>
      </c>
      <c r="C87" s="422" t="s">
        <v>849</v>
      </c>
      <c r="D87" s="422" t="s">
        <v>850</v>
      </c>
      <c r="E87" s="422" t="s">
        <v>651</v>
      </c>
      <c r="F87" s="422" t="s">
        <v>851</v>
      </c>
      <c r="G87" s="422">
        <v>4026.75</v>
      </c>
      <c r="H87" s="517" t="s">
        <v>852</v>
      </c>
      <c r="I87" s="422" t="s">
        <v>853</v>
      </c>
    </row>
    <row r="88" spans="1:9" ht="30" x14ac:dyDescent="0.2">
      <c r="A88" s="421">
        <v>73</v>
      </c>
      <c r="B88" s="421" t="s">
        <v>497</v>
      </c>
      <c r="C88" s="422" t="s">
        <v>854</v>
      </c>
      <c r="D88" s="422" t="s">
        <v>855</v>
      </c>
      <c r="E88" s="422" t="s">
        <v>699</v>
      </c>
      <c r="F88" s="422" t="s">
        <v>581</v>
      </c>
      <c r="G88" s="422">
        <v>3375</v>
      </c>
      <c r="H88" s="517" t="s">
        <v>856</v>
      </c>
      <c r="I88" s="422" t="s">
        <v>857</v>
      </c>
    </row>
    <row r="89" spans="1:9" ht="30" x14ac:dyDescent="0.2">
      <c r="A89" s="421">
        <v>74</v>
      </c>
      <c r="B89" s="421" t="s">
        <v>497</v>
      </c>
      <c r="C89" s="422" t="s">
        <v>858</v>
      </c>
      <c r="D89" s="422" t="s">
        <v>859</v>
      </c>
      <c r="E89" s="422" t="s">
        <v>699</v>
      </c>
      <c r="F89" s="422" t="s">
        <v>860</v>
      </c>
      <c r="G89" s="422">
        <v>1375</v>
      </c>
      <c r="H89" s="517" t="s">
        <v>861</v>
      </c>
      <c r="I89" s="422" t="s">
        <v>862</v>
      </c>
    </row>
    <row r="90" spans="1:9" ht="30" x14ac:dyDescent="0.2">
      <c r="A90" s="421">
        <v>75</v>
      </c>
      <c r="B90" s="421" t="s">
        <v>497</v>
      </c>
      <c r="C90" s="422" t="s">
        <v>863</v>
      </c>
      <c r="D90" s="422" t="s">
        <v>864</v>
      </c>
      <c r="E90" s="422" t="s">
        <v>865</v>
      </c>
      <c r="F90" s="422" t="s">
        <v>866</v>
      </c>
      <c r="G90" s="422">
        <v>3000</v>
      </c>
      <c r="H90" s="517" t="s">
        <v>867</v>
      </c>
      <c r="I90" s="422" t="s">
        <v>868</v>
      </c>
    </row>
    <row r="91" spans="1:9" ht="30" x14ac:dyDescent="0.2">
      <c r="A91" s="421">
        <v>76</v>
      </c>
      <c r="B91" s="421" t="s">
        <v>497</v>
      </c>
      <c r="C91" s="422" t="s">
        <v>869</v>
      </c>
      <c r="D91" s="422" t="s">
        <v>870</v>
      </c>
      <c r="E91" s="422" t="s">
        <v>865</v>
      </c>
      <c r="F91" s="422" t="s">
        <v>871</v>
      </c>
      <c r="G91" s="422">
        <v>840</v>
      </c>
      <c r="H91" s="517" t="s">
        <v>872</v>
      </c>
      <c r="I91" s="422" t="s">
        <v>873</v>
      </c>
    </row>
    <row r="92" spans="1:9" ht="30" x14ac:dyDescent="0.2">
      <c r="A92" s="421">
        <v>77</v>
      </c>
      <c r="B92" s="421" t="s">
        <v>497</v>
      </c>
      <c r="C92" s="422" t="s">
        <v>874</v>
      </c>
      <c r="D92" s="422" t="s">
        <v>875</v>
      </c>
      <c r="E92" s="422" t="s">
        <v>506</v>
      </c>
      <c r="F92" s="422" t="s">
        <v>876</v>
      </c>
      <c r="G92" s="422">
        <v>687.5</v>
      </c>
      <c r="H92" s="517" t="s">
        <v>877</v>
      </c>
      <c r="I92" s="422" t="s">
        <v>878</v>
      </c>
    </row>
    <row r="93" spans="1:9" ht="45" x14ac:dyDescent="0.2">
      <c r="A93" s="421">
        <v>78</v>
      </c>
      <c r="B93" s="421" t="s">
        <v>497</v>
      </c>
      <c r="C93" s="422" t="s">
        <v>879</v>
      </c>
      <c r="D93" s="422" t="s">
        <v>880</v>
      </c>
      <c r="E93" s="422" t="s">
        <v>699</v>
      </c>
      <c r="F93" s="422" t="s">
        <v>881</v>
      </c>
      <c r="G93" s="422">
        <v>1875</v>
      </c>
      <c r="H93" s="517" t="s">
        <v>882</v>
      </c>
      <c r="I93" s="422" t="s">
        <v>883</v>
      </c>
    </row>
    <row r="94" spans="1:9" ht="45" x14ac:dyDescent="0.2">
      <c r="A94" s="421">
        <v>79</v>
      </c>
      <c r="B94" s="421" t="s">
        <v>497</v>
      </c>
      <c r="C94" s="422" t="s">
        <v>884</v>
      </c>
      <c r="D94" s="422" t="s">
        <v>885</v>
      </c>
      <c r="E94" s="422" t="s">
        <v>651</v>
      </c>
      <c r="F94" s="422" t="s">
        <v>886</v>
      </c>
      <c r="G94" s="422">
        <v>1200</v>
      </c>
      <c r="H94" s="517" t="s">
        <v>887</v>
      </c>
      <c r="I94" s="422" t="s">
        <v>888</v>
      </c>
    </row>
    <row r="95" spans="1:9" ht="30" x14ac:dyDescent="0.2">
      <c r="A95" s="421">
        <v>80</v>
      </c>
      <c r="B95" s="421" t="s">
        <v>497</v>
      </c>
      <c r="C95" s="422" t="s">
        <v>889</v>
      </c>
      <c r="D95" s="422" t="s">
        <v>890</v>
      </c>
      <c r="E95" s="422" t="s">
        <v>651</v>
      </c>
      <c r="F95" s="422" t="s">
        <v>891</v>
      </c>
      <c r="G95" s="422">
        <v>3000</v>
      </c>
      <c r="H95" s="517" t="s">
        <v>892</v>
      </c>
      <c r="I95" s="422" t="s">
        <v>893</v>
      </c>
    </row>
    <row r="96" spans="1:9" ht="30" x14ac:dyDescent="0.2">
      <c r="A96" s="421">
        <v>81</v>
      </c>
      <c r="B96" s="421" t="s">
        <v>497</v>
      </c>
      <c r="C96" s="422" t="s">
        <v>894</v>
      </c>
      <c r="D96" s="422" t="s">
        <v>895</v>
      </c>
      <c r="E96" s="422" t="s">
        <v>896</v>
      </c>
      <c r="F96" s="422" t="s">
        <v>897</v>
      </c>
      <c r="G96" s="422">
        <v>1625</v>
      </c>
      <c r="H96" s="517" t="s">
        <v>898</v>
      </c>
      <c r="I96" s="422" t="s">
        <v>899</v>
      </c>
    </row>
    <row r="97" spans="1:9" ht="30" x14ac:dyDescent="0.2">
      <c r="A97" s="421">
        <v>82</v>
      </c>
      <c r="B97" s="421" t="s">
        <v>497</v>
      </c>
      <c r="C97" s="422" t="s">
        <v>900</v>
      </c>
      <c r="D97" s="422" t="s">
        <v>901</v>
      </c>
      <c r="E97" s="422" t="s">
        <v>865</v>
      </c>
      <c r="F97" s="422" t="s">
        <v>902</v>
      </c>
      <c r="G97" s="422">
        <v>1200</v>
      </c>
      <c r="H97" s="517" t="s">
        <v>903</v>
      </c>
      <c r="I97" s="422" t="s">
        <v>904</v>
      </c>
    </row>
    <row r="98" spans="1:9" ht="45" x14ac:dyDescent="0.2">
      <c r="A98" s="421">
        <v>83</v>
      </c>
      <c r="B98" s="421" t="s">
        <v>497</v>
      </c>
      <c r="C98" s="422" t="s">
        <v>905</v>
      </c>
      <c r="D98" s="422" t="s">
        <v>906</v>
      </c>
      <c r="E98" s="422" t="s">
        <v>907</v>
      </c>
      <c r="F98" s="422" t="s">
        <v>908</v>
      </c>
      <c r="G98" s="422">
        <v>2600</v>
      </c>
      <c r="H98" s="518">
        <v>416305830</v>
      </c>
      <c r="I98" s="422" t="s">
        <v>909</v>
      </c>
    </row>
    <row r="99" spans="1:9" ht="30" x14ac:dyDescent="0.2">
      <c r="A99" s="421">
        <v>84</v>
      </c>
      <c r="B99" s="421" t="s">
        <v>497</v>
      </c>
      <c r="C99" s="422" t="s">
        <v>910</v>
      </c>
      <c r="D99" s="422" t="s">
        <v>911</v>
      </c>
      <c r="E99" s="422" t="s">
        <v>907</v>
      </c>
      <c r="F99" s="422" t="s">
        <v>912</v>
      </c>
      <c r="G99" s="422">
        <v>6000</v>
      </c>
      <c r="H99" s="517" t="s">
        <v>913</v>
      </c>
      <c r="I99" s="422" t="s">
        <v>914</v>
      </c>
    </row>
    <row r="100" spans="1:9" ht="30" x14ac:dyDescent="0.2">
      <c r="A100" s="421">
        <v>85</v>
      </c>
      <c r="B100" s="421" t="s">
        <v>497</v>
      </c>
      <c r="C100" s="422" t="s">
        <v>915</v>
      </c>
      <c r="D100" s="422" t="s">
        <v>916</v>
      </c>
      <c r="E100" s="422" t="s">
        <v>907</v>
      </c>
      <c r="F100" s="422" t="s">
        <v>917</v>
      </c>
      <c r="G100" s="422">
        <v>4187.5</v>
      </c>
      <c r="H100" s="518">
        <v>206106239</v>
      </c>
      <c r="I100" s="422" t="s">
        <v>918</v>
      </c>
    </row>
    <row r="101" spans="1:9" ht="45" x14ac:dyDescent="0.2">
      <c r="A101" s="421">
        <v>86</v>
      </c>
      <c r="B101" s="421" t="s">
        <v>497</v>
      </c>
      <c r="C101" s="422" t="s">
        <v>919</v>
      </c>
      <c r="D101" s="422" t="s">
        <v>920</v>
      </c>
      <c r="E101" s="422" t="s">
        <v>907</v>
      </c>
      <c r="F101" s="422" t="s">
        <v>921</v>
      </c>
      <c r="G101" s="422">
        <v>1900</v>
      </c>
      <c r="H101" s="518">
        <v>406195095</v>
      </c>
      <c r="I101" s="422" t="s">
        <v>922</v>
      </c>
    </row>
    <row r="102" spans="1:9" ht="45" x14ac:dyDescent="0.2">
      <c r="A102" s="421">
        <v>87</v>
      </c>
      <c r="B102" s="421" t="s">
        <v>497</v>
      </c>
      <c r="C102" s="422" t="s">
        <v>923</v>
      </c>
      <c r="D102" s="422" t="s">
        <v>924</v>
      </c>
      <c r="E102" s="422" t="s">
        <v>907</v>
      </c>
      <c r="F102" s="422" t="s">
        <v>925</v>
      </c>
      <c r="G102" s="519">
        <v>4646.25</v>
      </c>
      <c r="H102" s="518">
        <v>404895716</v>
      </c>
      <c r="I102" s="422" t="s">
        <v>926</v>
      </c>
    </row>
    <row r="103" spans="1:9" ht="45" x14ac:dyDescent="0.2">
      <c r="A103" s="421">
        <v>88</v>
      </c>
      <c r="B103" s="421" t="s">
        <v>497</v>
      </c>
      <c r="C103" s="422" t="s">
        <v>927</v>
      </c>
      <c r="D103" s="422" t="s">
        <v>928</v>
      </c>
      <c r="E103" s="422" t="s">
        <v>907</v>
      </c>
      <c r="F103" s="422" t="s">
        <v>929</v>
      </c>
      <c r="G103" s="422">
        <v>1161.56</v>
      </c>
      <c r="H103" s="517" t="s">
        <v>930</v>
      </c>
      <c r="I103" s="422" t="s">
        <v>931</v>
      </c>
    </row>
    <row r="104" spans="1:9" ht="30" x14ac:dyDescent="0.2">
      <c r="A104" s="421">
        <v>89</v>
      </c>
      <c r="B104" s="421" t="s">
        <v>497</v>
      </c>
      <c r="C104" s="422" t="s">
        <v>932</v>
      </c>
      <c r="D104" s="422" t="s">
        <v>933</v>
      </c>
      <c r="E104" s="422" t="s">
        <v>907</v>
      </c>
      <c r="F104" s="422" t="s">
        <v>934</v>
      </c>
      <c r="G104" s="422">
        <v>3871.88</v>
      </c>
      <c r="H104" s="517" t="s">
        <v>935</v>
      </c>
      <c r="I104" s="422" t="s">
        <v>936</v>
      </c>
    </row>
    <row r="105" spans="1:9" ht="30" x14ac:dyDescent="0.2">
      <c r="A105" s="421">
        <v>90</v>
      </c>
      <c r="B105" s="421" t="s">
        <v>497</v>
      </c>
      <c r="C105" s="422" t="s">
        <v>937</v>
      </c>
      <c r="D105" s="422" t="s">
        <v>938</v>
      </c>
      <c r="E105" s="422" t="s">
        <v>939</v>
      </c>
      <c r="F105" s="422" t="s">
        <v>940</v>
      </c>
      <c r="G105" s="422">
        <v>3750</v>
      </c>
      <c r="H105" s="516">
        <v>35031005911</v>
      </c>
      <c r="I105" s="422" t="s">
        <v>941</v>
      </c>
    </row>
    <row r="106" spans="1:9" ht="45" x14ac:dyDescent="0.2">
      <c r="A106" s="421">
        <v>91</v>
      </c>
      <c r="B106" s="421" t="s">
        <v>497</v>
      </c>
      <c r="C106" s="422" t="s">
        <v>942</v>
      </c>
      <c r="D106" s="422" t="s">
        <v>943</v>
      </c>
      <c r="E106" s="422" t="s">
        <v>939</v>
      </c>
      <c r="F106" s="422" t="s">
        <v>944</v>
      </c>
      <c r="G106" s="422">
        <v>1500</v>
      </c>
      <c r="H106" s="516">
        <v>35001044277</v>
      </c>
      <c r="I106" s="422" t="s">
        <v>945</v>
      </c>
    </row>
    <row r="107" spans="1:9" ht="30" x14ac:dyDescent="0.2">
      <c r="A107" s="421">
        <v>92</v>
      </c>
      <c r="B107" s="421" t="s">
        <v>497</v>
      </c>
      <c r="C107" s="422" t="s">
        <v>946</v>
      </c>
      <c r="D107" s="422" t="s">
        <v>947</v>
      </c>
      <c r="E107" s="422" t="s">
        <v>939</v>
      </c>
      <c r="F107" s="422" t="s">
        <v>948</v>
      </c>
      <c r="G107" s="422">
        <v>1250</v>
      </c>
      <c r="H107" s="516">
        <v>216425385</v>
      </c>
      <c r="I107" s="422" t="s">
        <v>949</v>
      </c>
    </row>
    <row r="108" spans="1:9" ht="30" x14ac:dyDescent="0.2">
      <c r="A108" s="421">
        <v>93</v>
      </c>
      <c r="B108" s="421" t="s">
        <v>497</v>
      </c>
      <c r="C108" s="422" t="s">
        <v>950</v>
      </c>
      <c r="D108" s="422" t="s">
        <v>951</v>
      </c>
      <c r="E108" s="422" t="s">
        <v>939</v>
      </c>
      <c r="F108" s="422" t="s">
        <v>952</v>
      </c>
      <c r="G108" s="422">
        <v>1875</v>
      </c>
      <c r="H108" s="516">
        <v>35001029262</v>
      </c>
      <c r="I108" s="422" t="s">
        <v>953</v>
      </c>
    </row>
    <row r="109" spans="1:9" ht="45" x14ac:dyDescent="0.2">
      <c r="A109" s="421">
        <v>94</v>
      </c>
      <c r="B109" s="421" t="s">
        <v>497</v>
      </c>
      <c r="C109" s="422" t="s">
        <v>954</v>
      </c>
      <c r="D109" s="422" t="s">
        <v>955</v>
      </c>
      <c r="E109" s="422" t="s">
        <v>939</v>
      </c>
      <c r="F109" s="422" t="s">
        <v>956</v>
      </c>
      <c r="G109" s="422">
        <v>1250</v>
      </c>
      <c r="H109" s="516">
        <v>35001028927</v>
      </c>
      <c r="I109" s="422" t="s">
        <v>957</v>
      </c>
    </row>
    <row r="110" spans="1:9" ht="45" x14ac:dyDescent="0.2">
      <c r="A110" s="421">
        <v>95</v>
      </c>
      <c r="B110" s="421" t="s">
        <v>497</v>
      </c>
      <c r="C110" s="422" t="s">
        <v>958</v>
      </c>
      <c r="D110" s="422" t="s">
        <v>959</v>
      </c>
      <c r="E110" s="422" t="s">
        <v>939</v>
      </c>
      <c r="F110" s="422" t="s">
        <v>960</v>
      </c>
      <c r="G110" s="422">
        <v>5000</v>
      </c>
      <c r="H110" s="516">
        <v>35001045751</v>
      </c>
      <c r="I110" s="422" t="s">
        <v>961</v>
      </c>
    </row>
    <row r="111" spans="1:9" ht="30" x14ac:dyDescent="0.2">
      <c r="A111" s="421">
        <v>96</v>
      </c>
      <c r="B111" s="421" t="s">
        <v>497</v>
      </c>
      <c r="C111" s="422" t="s">
        <v>962</v>
      </c>
      <c r="D111" s="422" t="s">
        <v>963</v>
      </c>
      <c r="E111" s="422" t="s">
        <v>939</v>
      </c>
      <c r="F111" s="422" t="s">
        <v>964</v>
      </c>
      <c r="G111" s="422">
        <v>12500</v>
      </c>
      <c r="H111" s="516">
        <v>416346234</v>
      </c>
      <c r="I111" s="422" t="s">
        <v>965</v>
      </c>
    </row>
    <row r="112" spans="1:9" ht="30" x14ac:dyDescent="0.2">
      <c r="A112" s="421">
        <v>97</v>
      </c>
      <c r="B112" s="421" t="s">
        <v>497</v>
      </c>
      <c r="C112" s="422" t="s">
        <v>966</v>
      </c>
      <c r="D112" s="422" t="s">
        <v>967</v>
      </c>
      <c r="E112" s="422" t="s">
        <v>939</v>
      </c>
      <c r="F112" s="422" t="s">
        <v>968</v>
      </c>
      <c r="G112" s="422">
        <v>1875</v>
      </c>
      <c r="H112" s="516">
        <v>35001024663</v>
      </c>
      <c r="I112" s="422" t="s">
        <v>969</v>
      </c>
    </row>
    <row r="113" spans="1:9" ht="30" x14ac:dyDescent="0.2">
      <c r="A113" s="421">
        <v>98</v>
      </c>
      <c r="B113" s="421" t="s">
        <v>497</v>
      </c>
      <c r="C113" s="422" t="s">
        <v>970</v>
      </c>
      <c r="D113" s="422" t="s">
        <v>971</v>
      </c>
      <c r="E113" s="422" t="s">
        <v>907</v>
      </c>
      <c r="F113" s="422" t="s">
        <v>972</v>
      </c>
      <c r="G113" s="422">
        <v>875</v>
      </c>
      <c r="H113" s="516">
        <v>35001039385</v>
      </c>
      <c r="I113" s="422" t="s">
        <v>973</v>
      </c>
    </row>
    <row r="114" spans="1:9" ht="30" x14ac:dyDescent="0.2">
      <c r="A114" s="421">
        <v>99</v>
      </c>
      <c r="B114" s="421" t="s">
        <v>497</v>
      </c>
      <c r="C114" s="422" t="s">
        <v>974</v>
      </c>
      <c r="D114" s="422" t="s">
        <v>975</v>
      </c>
      <c r="E114" s="422" t="s">
        <v>907</v>
      </c>
      <c r="F114" s="422" t="s">
        <v>976</v>
      </c>
      <c r="G114" s="422">
        <v>375</v>
      </c>
      <c r="H114" s="516">
        <v>12001033833</v>
      </c>
      <c r="I114" s="422" t="s">
        <v>977</v>
      </c>
    </row>
    <row r="115" spans="1:9" ht="45" x14ac:dyDescent="0.2">
      <c r="A115" s="421">
        <v>100</v>
      </c>
      <c r="B115" s="421" t="s">
        <v>497</v>
      </c>
      <c r="C115" s="422" t="s">
        <v>978</v>
      </c>
      <c r="D115" s="422" t="s">
        <v>979</v>
      </c>
      <c r="E115" s="422" t="s">
        <v>907</v>
      </c>
      <c r="F115" s="422" t="s">
        <v>980</v>
      </c>
      <c r="G115" s="422">
        <v>500</v>
      </c>
      <c r="H115" s="516">
        <v>12001020139</v>
      </c>
      <c r="I115" s="422" t="s">
        <v>981</v>
      </c>
    </row>
    <row r="116" spans="1:9" ht="15" x14ac:dyDescent="0.2">
      <c r="A116" s="421">
        <v>101</v>
      </c>
      <c r="B116" s="421" t="s">
        <v>497</v>
      </c>
      <c r="C116" s="422" t="s">
        <v>982</v>
      </c>
      <c r="D116" s="422" t="s">
        <v>983</v>
      </c>
      <c r="E116" s="422" t="s">
        <v>939</v>
      </c>
      <c r="F116" s="422" t="s">
        <v>984</v>
      </c>
      <c r="G116" s="422">
        <v>500</v>
      </c>
      <c r="H116" s="516">
        <v>443867451</v>
      </c>
      <c r="I116" s="422" t="s">
        <v>985</v>
      </c>
    </row>
    <row r="117" spans="1:9" ht="15" x14ac:dyDescent="0.2">
      <c r="A117" s="421">
        <v>102</v>
      </c>
      <c r="B117" s="421" t="s">
        <v>497</v>
      </c>
      <c r="C117" s="422" t="s">
        <v>986</v>
      </c>
      <c r="D117" s="422" t="s">
        <v>987</v>
      </c>
      <c r="E117" s="422" t="s">
        <v>939</v>
      </c>
      <c r="F117" s="422" t="s">
        <v>988</v>
      </c>
      <c r="G117" s="422">
        <v>250</v>
      </c>
      <c r="H117" s="516">
        <v>47001025490</v>
      </c>
      <c r="I117" s="422" t="s">
        <v>989</v>
      </c>
    </row>
    <row r="118" spans="1:9" ht="30" x14ac:dyDescent="0.2">
      <c r="A118" s="421">
        <v>103</v>
      </c>
      <c r="B118" s="421" t="s">
        <v>497</v>
      </c>
      <c r="C118" s="422" t="s">
        <v>990</v>
      </c>
      <c r="D118" s="422" t="s">
        <v>991</v>
      </c>
      <c r="E118" s="422" t="s">
        <v>939</v>
      </c>
      <c r="F118" s="422" t="s">
        <v>992</v>
      </c>
      <c r="G118" s="422">
        <v>2000</v>
      </c>
      <c r="H118" s="516">
        <v>47001001412</v>
      </c>
      <c r="I118" s="422" t="s">
        <v>993</v>
      </c>
    </row>
    <row r="119" spans="1:9" ht="45" x14ac:dyDescent="0.2">
      <c r="A119" s="421">
        <v>104</v>
      </c>
      <c r="B119" s="421" t="s">
        <v>497</v>
      </c>
      <c r="C119" s="422" t="s">
        <v>994</v>
      </c>
      <c r="D119" s="422" t="s">
        <v>995</v>
      </c>
      <c r="E119" s="422" t="s">
        <v>907</v>
      </c>
      <c r="F119" s="422" t="s">
        <v>996</v>
      </c>
      <c r="G119" s="422">
        <v>500</v>
      </c>
      <c r="H119" s="516">
        <v>59004001088</v>
      </c>
      <c r="I119" s="422" t="s">
        <v>997</v>
      </c>
    </row>
    <row r="120" spans="1:9" ht="15" x14ac:dyDescent="0.2">
      <c r="A120" s="421">
        <v>105</v>
      </c>
      <c r="B120" s="421" t="s">
        <v>497</v>
      </c>
      <c r="C120" s="422" t="s">
        <v>998</v>
      </c>
      <c r="D120" s="422" t="s">
        <v>999</v>
      </c>
      <c r="E120" s="422" t="s">
        <v>907</v>
      </c>
      <c r="F120" s="422" t="s">
        <v>1000</v>
      </c>
      <c r="G120" s="422">
        <v>1250</v>
      </c>
      <c r="H120" s="516">
        <v>59001009645</v>
      </c>
      <c r="I120" s="422" t="s">
        <v>1001</v>
      </c>
    </row>
    <row r="121" spans="1:9" ht="30" x14ac:dyDescent="0.2">
      <c r="A121" s="421">
        <v>106</v>
      </c>
      <c r="B121" s="421" t="s">
        <v>497</v>
      </c>
      <c r="C121" s="422" t="s">
        <v>1002</v>
      </c>
      <c r="D121" s="422" t="s">
        <v>1003</v>
      </c>
      <c r="E121" s="422" t="s">
        <v>939</v>
      </c>
      <c r="F121" s="422" t="s">
        <v>1004</v>
      </c>
      <c r="G121" s="422">
        <v>600</v>
      </c>
      <c r="H121" s="516">
        <v>47001023026</v>
      </c>
      <c r="I121" s="422" t="s">
        <v>1005</v>
      </c>
    </row>
    <row r="122" spans="1:9" ht="30" x14ac:dyDescent="0.2">
      <c r="A122" s="421">
        <v>107</v>
      </c>
      <c r="B122" s="421" t="s">
        <v>497</v>
      </c>
      <c r="C122" s="422" t="s">
        <v>1006</v>
      </c>
      <c r="D122" s="422" t="s">
        <v>1007</v>
      </c>
      <c r="E122" s="422" t="s">
        <v>907</v>
      </c>
      <c r="F122" s="422" t="s">
        <v>1008</v>
      </c>
      <c r="G122" s="422">
        <v>700</v>
      </c>
      <c r="H122" s="516">
        <v>61001026215</v>
      </c>
      <c r="I122" s="422" t="s">
        <v>1009</v>
      </c>
    </row>
    <row r="123" spans="1:9" ht="45" x14ac:dyDescent="0.2">
      <c r="A123" s="421">
        <v>108</v>
      </c>
      <c r="B123" s="421" t="s">
        <v>497</v>
      </c>
      <c r="C123" s="422" t="s">
        <v>1010</v>
      </c>
      <c r="D123" s="422" t="s">
        <v>1011</v>
      </c>
      <c r="E123" s="422" t="s">
        <v>907</v>
      </c>
      <c r="F123" s="422" t="s">
        <v>1012</v>
      </c>
      <c r="G123" s="422">
        <v>2000</v>
      </c>
      <c r="H123" s="516">
        <v>29001027596</v>
      </c>
      <c r="I123" s="422" t="s">
        <v>1013</v>
      </c>
    </row>
    <row r="124" spans="1:9" ht="30" x14ac:dyDescent="0.2">
      <c r="A124" s="421">
        <v>109</v>
      </c>
      <c r="B124" s="421" t="s">
        <v>497</v>
      </c>
      <c r="C124" s="422" t="s">
        <v>1014</v>
      </c>
      <c r="D124" s="422" t="s">
        <v>1015</v>
      </c>
      <c r="E124" s="422" t="s">
        <v>907</v>
      </c>
      <c r="F124" s="422" t="s">
        <v>734</v>
      </c>
      <c r="G124" s="422">
        <v>750</v>
      </c>
      <c r="H124" s="516">
        <v>62001037898</v>
      </c>
      <c r="I124" s="422" t="s">
        <v>1016</v>
      </c>
    </row>
    <row r="125" spans="1:9" ht="30" x14ac:dyDescent="0.2">
      <c r="A125" s="421">
        <v>110</v>
      </c>
      <c r="B125" s="421" t="s">
        <v>497</v>
      </c>
      <c r="C125" s="422" t="s">
        <v>1017</v>
      </c>
      <c r="D125" s="422" t="s">
        <v>801</v>
      </c>
      <c r="E125" s="422" t="s">
        <v>699</v>
      </c>
      <c r="F125" s="422" t="s">
        <v>1018</v>
      </c>
      <c r="G125" s="422">
        <v>3871.88</v>
      </c>
      <c r="H125" s="516">
        <v>19001002777</v>
      </c>
      <c r="I125" s="422" t="s">
        <v>1019</v>
      </c>
    </row>
    <row r="126" spans="1:9" ht="30" x14ac:dyDescent="0.2">
      <c r="A126" s="421">
        <v>111</v>
      </c>
      <c r="B126" s="421" t="s">
        <v>497</v>
      </c>
      <c r="C126" s="422" t="s">
        <v>1020</v>
      </c>
      <c r="D126" s="422" t="s">
        <v>1021</v>
      </c>
      <c r="E126" s="422" t="s">
        <v>907</v>
      </c>
      <c r="F126" s="422" t="s">
        <v>1022</v>
      </c>
      <c r="G126" s="422">
        <v>937.5</v>
      </c>
      <c r="H126" s="516">
        <v>65010000005</v>
      </c>
      <c r="I126" s="422" t="s">
        <v>1023</v>
      </c>
    </row>
    <row r="127" spans="1:9" ht="30" x14ac:dyDescent="0.2">
      <c r="A127" s="421">
        <v>112</v>
      </c>
      <c r="B127" s="421" t="s">
        <v>497</v>
      </c>
      <c r="C127" s="422" t="s">
        <v>1024</v>
      </c>
      <c r="D127" s="422" t="s">
        <v>1025</v>
      </c>
      <c r="E127" s="422" t="s">
        <v>907</v>
      </c>
      <c r="F127" s="422" t="s">
        <v>1026</v>
      </c>
      <c r="G127" s="422">
        <v>625</v>
      </c>
      <c r="H127" s="516">
        <v>42001014223</v>
      </c>
      <c r="I127" s="422" t="s">
        <v>1027</v>
      </c>
    </row>
    <row r="128" spans="1:9" ht="30" x14ac:dyDescent="0.2">
      <c r="A128" s="421">
        <v>113</v>
      </c>
      <c r="B128" s="421" t="s">
        <v>497</v>
      </c>
      <c r="C128" s="422" t="s">
        <v>1028</v>
      </c>
      <c r="D128" s="422" t="s">
        <v>574</v>
      </c>
      <c r="E128" s="422" t="s">
        <v>907</v>
      </c>
      <c r="F128" s="422" t="s">
        <v>1029</v>
      </c>
      <c r="G128" s="422">
        <v>1750</v>
      </c>
      <c r="H128" s="516">
        <v>14001002438</v>
      </c>
      <c r="I128" s="422" t="s">
        <v>1030</v>
      </c>
    </row>
    <row r="129" spans="1:9" ht="30" x14ac:dyDescent="0.2">
      <c r="A129" s="421">
        <v>114</v>
      </c>
      <c r="B129" s="421" t="s">
        <v>497</v>
      </c>
      <c r="C129" s="422" t="s">
        <v>1394</v>
      </c>
      <c r="D129" s="422" t="s">
        <v>1395</v>
      </c>
      <c r="E129" s="422" t="s">
        <v>703</v>
      </c>
      <c r="F129" s="422" t="s">
        <v>1396</v>
      </c>
      <c r="G129" s="422">
        <v>1250</v>
      </c>
      <c r="H129" s="520" t="s">
        <v>1397</v>
      </c>
      <c r="I129" s="422" t="s">
        <v>1398</v>
      </c>
    </row>
    <row r="130" spans="1:9" ht="30" x14ac:dyDescent="0.2">
      <c r="A130" s="421">
        <v>115</v>
      </c>
      <c r="B130" s="421" t="s">
        <v>497</v>
      </c>
      <c r="C130" s="422" t="s">
        <v>1399</v>
      </c>
      <c r="D130" s="422" t="s">
        <v>1400</v>
      </c>
      <c r="E130" s="422" t="s">
        <v>703</v>
      </c>
      <c r="F130" s="422" t="s">
        <v>1401</v>
      </c>
      <c r="G130" s="422">
        <v>500</v>
      </c>
      <c r="H130" s="520" t="s">
        <v>1402</v>
      </c>
      <c r="I130" s="422" t="s">
        <v>1403</v>
      </c>
    </row>
    <row r="131" spans="1:9" ht="30" x14ac:dyDescent="0.2">
      <c r="A131" s="421">
        <v>116</v>
      </c>
      <c r="B131" s="421" t="s">
        <v>497</v>
      </c>
      <c r="C131" s="422" t="s">
        <v>1404</v>
      </c>
      <c r="D131" s="422" t="s">
        <v>1405</v>
      </c>
      <c r="E131" s="422" t="s">
        <v>703</v>
      </c>
      <c r="F131" s="422" t="s">
        <v>1406</v>
      </c>
      <c r="G131" s="422">
        <v>375</v>
      </c>
      <c r="H131" s="520" t="s">
        <v>1407</v>
      </c>
      <c r="I131" s="422" t="s">
        <v>1408</v>
      </c>
    </row>
    <row r="132" spans="1:9" ht="30" x14ac:dyDescent="0.2">
      <c r="A132" s="421">
        <v>117</v>
      </c>
      <c r="B132" s="421" t="s">
        <v>497</v>
      </c>
      <c r="C132" s="422" t="s">
        <v>1409</v>
      </c>
      <c r="D132" s="422" t="s">
        <v>1410</v>
      </c>
      <c r="E132" s="422" t="s">
        <v>703</v>
      </c>
      <c r="F132" s="422" t="s">
        <v>1034</v>
      </c>
      <c r="G132" s="422">
        <v>400</v>
      </c>
      <c r="H132" s="520" t="s">
        <v>1411</v>
      </c>
      <c r="I132" s="422" t="s">
        <v>1412</v>
      </c>
    </row>
    <row r="133" spans="1:9" ht="30" x14ac:dyDescent="0.2">
      <c r="A133" s="421">
        <v>118</v>
      </c>
      <c r="B133" s="421" t="s">
        <v>497</v>
      </c>
      <c r="C133" s="422" t="s">
        <v>1413</v>
      </c>
      <c r="D133" s="422" t="s">
        <v>1414</v>
      </c>
      <c r="E133" s="422" t="s">
        <v>703</v>
      </c>
      <c r="F133" s="422" t="s">
        <v>1401</v>
      </c>
      <c r="G133" s="422">
        <v>375</v>
      </c>
      <c r="H133" s="520" t="s">
        <v>1415</v>
      </c>
      <c r="I133" s="422" t="s">
        <v>1416</v>
      </c>
    </row>
    <row r="134" spans="1:9" ht="30" x14ac:dyDescent="0.2">
      <c r="A134" s="421">
        <v>119</v>
      </c>
      <c r="B134" s="421" t="s">
        <v>497</v>
      </c>
      <c r="C134" s="422" t="s">
        <v>1417</v>
      </c>
      <c r="D134" s="422" t="s">
        <v>1418</v>
      </c>
      <c r="E134" s="422" t="s">
        <v>703</v>
      </c>
      <c r="F134" s="422" t="s">
        <v>1419</v>
      </c>
      <c r="G134" s="422">
        <v>625</v>
      </c>
      <c r="H134" s="520" t="s">
        <v>1420</v>
      </c>
      <c r="I134" s="422" t="s">
        <v>1421</v>
      </c>
    </row>
    <row r="135" spans="1:9" ht="30" x14ac:dyDescent="0.2">
      <c r="A135" s="421">
        <v>120</v>
      </c>
      <c r="B135" s="421" t="s">
        <v>497</v>
      </c>
      <c r="C135" s="422" t="s">
        <v>1422</v>
      </c>
      <c r="D135" s="422" t="s">
        <v>1423</v>
      </c>
      <c r="E135" s="422" t="s">
        <v>703</v>
      </c>
      <c r="F135" s="422" t="s">
        <v>1424</v>
      </c>
      <c r="G135" s="422">
        <v>250</v>
      </c>
      <c r="H135" s="520" t="s">
        <v>1425</v>
      </c>
      <c r="I135" s="422" t="s">
        <v>1426</v>
      </c>
    </row>
    <row r="136" spans="1:9" ht="30" x14ac:dyDescent="0.2">
      <c r="A136" s="421">
        <v>121</v>
      </c>
      <c r="B136" s="421" t="s">
        <v>497</v>
      </c>
      <c r="C136" s="422" t="s">
        <v>1427</v>
      </c>
      <c r="D136" s="422" t="s">
        <v>1428</v>
      </c>
      <c r="E136" s="422" t="s">
        <v>703</v>
      </c>
      <c r="F136" s="422" t="s">
        <v>1036</v>
      </c>
      <c r="G136" s="422">
        <v>437.5</v>
      </c>
      <c r="H136" s="520" t="s">
        <v>1429</v>
      </c>
      <c r="I136" s="422" t="s">
        <v>1430</v>
      </c>
    </row>
    <row r="137" spans="1:9" ht="30" x14ac:dyDescent="0.2">
      <c r="A137" s="421">
        <v>122</v>
      </c>
      <c r="B137" s="421" t="s">
        <v>497</v>
      </c>
      <c r="C137" s="422" t="s">
        <v>1427</v>
      </c>
      <c r="D137" s="422" t="s">
        <v>1431</v>
      </c>
      <c r="E137" s="422" t="s">
        <v>703</v>
      </c>
      <c r="F137" s="422" t="s">
        <v>1432</v>
      </c>
      <c r="G137" s="422">
        <v>375</v>
      </c>
      <c r="H137" s="520" t="s">
        <v>1433</v>
      </c>
      <c r="I137" s="422" t="s">
        <v>1434</v>
      </c>
    </row>
    <row r="138" spans="1:9" ht="30" x14ac:dyDescent="0.2">
      <c r="A138" s="421">
        <v>123</v>
      </c>
      <c r="B138" s="421" t="s">
        <v>497</v>
      </c>
      <c r="C138" s="422" t="s">
        <v>1427</v>
      </c>
      <c r="D138" s="422" t="s">
        <v>1435</v>
      </c>
      <c r="E138" s="422" t="s">
        <v>703</v>
      </c>
      <c r="F138" s="422" t="s">
        <v>1436</v>
      </c>
      <c r="G138" s="422">
        <v>375</v>
      </c>
      <c r="H138" s="520" t="s">
        <v>1437</v>
      </c>
      <c r="I138" s="422" t="s">
        <v>1438</v>
      </c>
    </row>
    <row r="139" spans="1:9" ht="30" x14ac:dyDescent="0.2">
      <c r="A139" s="421">
        <v>124</v>
      </c>
      <c r="B139" s="421" t="s">
        <v>497</v>
      </c>
      <c r="C139" s="422" t="s">
        <v>1439</v>
      </c>
      <c r="D139" s="422" t="s">
        <v>1440</v>
      </c>
      <c r="E139" s="422" t="s">
        <v>703</v>
      </c>
      <c r="F139" s="422" t="s">
        <v>1441</v>
      </c>
      <c r="G139" s="422">
        <v>250</v>
      </c>
      <c r="H139" s="520" t="s">
        <v>1442</v>
      </c>
      <c r="I139" s="422" t="s">
        <v>1443</v>
      </c>
    </row>
    <row r="140" spans="1:9" ht="30" x14ac:dyDescent="0.2">
      <c r="A140" s="421">
        <v>125</v>
      </c>
      <c r="B140" s="421" t="s">
        <v>497</v>
      </c>
      <c r="C140" s="422" t="s">
        <v>1444</v>
      </c>
      <c r="D140" s="422" t="s">
        <v>1445</v>
      </c>
      <c r="E140" s="422" t="s">
        <v>703</v>
      </c>
      <c r="F140" s="422" t="s">
        <v>1446</v>
      </c>
      <c r="G140" s="422">
        <v>250</v>
      </c>
      <c r="H140" s="520" t="s">
        <v>1447</v>
      </c>
      <c r="I140" s="422" t="s">
        <v>1448</v>
      </c>
    </row>
    <row r="141" spans="1:9" ht="30" x14ac:dyDescent="0.2">
      <c r="A141" s="421">
        <v>126</v>
      </c>
      <c r="B141" s="421" t="s">
        <v>497</v>
      </c>
      <c r="C141" s="422" t="s">
        <v>1444</v>
      </c>
      <c r="D141" s="422" t="s">
        <v>1449</v>
      </c>
      <c r="E141" s="422" t="s">
        <v>703</v>
      </c>
      <c r="F141" s="422" t="s">
        <v>1450</v>
      </c>
      <c r="G141" s="422">
        <v>375</v>
      </c>
      <c r="H141" s="520" t="s">
        <v>1451</v>
      </c>
      <c r="I141" s="422" t="s">
        <v>1452</v>
      </c>
    </row>
    <row r="142" spans="1:9" ht="30" x14ac:dyDescent="0.2">
      <c r="A142" s="421">
        <v>127</v>
      </c>
      <c r="B142" s="421" t="s">
        <v>497</v>
      </c>
      <c r="C142" s="422" t="s">
        <v>1453</v>
      </c>
      <c r="D142" s="422" t="s">
        <v>1454</v>
      </c>
      <c r="E142" s="422" t="s">
        <v>703</v>
      </c>
      <c r="F142" s="422" t="s">
        <v>1436</v>
      </c>
      <c r="G142" s="422">
        <v>375</v>
      </c>
      <c r="H142" s="520" t="s">
        <v>1455</v>
      </c>
      <c r="I142" s="422" t="s">
        <v>1456</v>
      </c>
    </row>
    <row r="143" spans="1:9" ht="30" x14ac:dyDescent="0.2">
      <c r="A143" s="421">
        <v>128</v>
      </c>
      <c r="B143" s="421" t="s">
        <v>497</v>
      </c>
      <c r="C143" s="422" t="s">
        <v>1453</v>
      </c>
      <c r="D143" s="422" t="s">
        <v>1457</v>
      </c>
      <c r="E143" s="422" t="s">
        <v>703</v>
      </c>
      <c r="F143" s="422" t="s">
        <v>1458</v>
      </c>
      <c r="G143" s="422">
        <v>375</v>
      </c>
      <c r="H143" s="520" t="s">
        <v>1459</v>
      </c>
      <c r="I143" s="422" t="s">
        <v>1460</v>
      </c>
    </row>
    <row r="144" spans="1:9" ht="30" x14ac:dyDescent="0.2">
      <c r="A144" s="421">
        <v>129</v>
      </c>
      <c r="B144" s="421" t="s">
        <v>497</v>
      </c>
      <c r="C144" s="422" t="s">
        <v>1461</v>
      </c>
      <c r="D144" s="422" t="s">
        <v>1462</v>
      </c>
      <c r="E144" s="422" t="s">
        <v>703</v>
      </c>
      <c r="F144" s="422" t="s">
        <v>581</v>
      </c>
      <c r="G144" s="422">
        <v>500</v>
      </c>
      <c r="H144" s="520" t="s">
        <v>1463</v>
      </c>
      <c r="I144" s="422" t="s">
        <v>1464</v>
      </c>
    </row>
    <row r="145" spans="1:9" ht="30" x14ac:dyDescent="0.2">
      <c r="A145" s="421">
        <v>130</v>
      </c>
      <c r="B145" s="421" t="s">
        <v>497</v>
      </c>
      <c r="C145" s="422" t="s">
        <v>1465</v>
      </c>
      <c r="D145" s="422" t="s">
        <v>1466</v>
      </c>
      <c r="E145" s="422" t="s">
        <v>703</v>
      </c>
      <c r="F145" s="422" t="s">
        <v>1467</v>
      </c>
      <c r="G145" s="422">
        <v>500</v>
      </c>
      <c r="H145" s="520" t="s">
        <v>1468</v>
      </c>
      <c r="I145" s="422" t="s">
        <v>1469</v>
      </c>
    </row>
    <row r="146" spans="1:9" ht="30" x14ac:dyDescent="0.2">
      <c r="A146" s="421">
        <v>131</v>
      </c>
      <c r="B146" s="421" t="s">
        <v>497</v>
      </c>
      <c r="C146" s="422" t="s">
        <v>1470</v>
      </c>
      <c r="D146" s="422" t="s">
        <v>1471</v>
      </c>
      <c r="E146" s="422" t="s">
        <v>703</v>
      </c>
      <c r="F146" s="422" t="s">
        <v>1472</v>
      </c>
      <c r="G146" s="422">
        <v>625</v>
      </c>
      <c r="H146" s="520" t="s">
        <v>1473</v>
      </c>
      <c r="I146" s="422" t="s">
        <v>1474</v>
      </c>
    </row>
    <row r="147" spans="1:9" ht="30" x14ac:dyDescent="0.2">
      <c r="A147" s="421">
        <v>132</v>
      </c>
      <c r="B147" s="421" t="s">
        <v>497</v>
      </c>
      <c r="C147" s="422" t="s">
        <v>1475</v>
      </c>
      <c r="D147" s="422" t="s">
        <v>1476</v>
      </c>
      <c r="E147" s="422" t="s">
        <v>703</v>
      </c>
      <c r="F147" s="422" t="s">
        <v>1477</v>
      </c>
      <c r="G147" s="422">
        <v>500</v>
      </c>
      <c r="H147" s="520" t="s">
        <v>1478</v>
      </c>
      <c r="I147" s="422" t="s">
        <v>1479</v>
      </c>
    </row>
    <row r="148" spans="1:9" ht="30" x14ac:dyDescent="0.2">
      <c r="A148" s="421">
        <v>133</v>
      </c>
      <c r="B148" s="421" t="s">
        <v>497</v>
      </c>
      <c r="C148" s="422" t="s">
        <v>1480</v>
      </c>
      <c r="D148" s="422" t="s">
        <v>1481</v>
      </c>
      <c r="E148" s="422" t="s">
        <v>703</v>
      </c>
      <c r="F148" s="422" t="s">
        <v>1482</v>
      </c>
      <c r="G148" s="422">
        <v>375</v>
      </c>
      <c r="H148" s="520" t="s">
        <v>1483</v>
      </c>
      <c r="I148" s="422" t="s">
        <v>1484</v>
      </c>
    </row>
    <row r="149" spans="1:9" ht="30" x14ac:dyDescent="0.2">
      <c r="A149" s="421">
        <v>134</v>
      </c>
      <c r="B149" s="421" t="s">
        <v>497</v>
      </c>
      <c r="C149" s="422" t="s">
        <v>1461</v>
      </c>
      <c r="D149" s="422" t="s">
        <v>1485</v>
      </c>
      <c r="E149" s="422" t="s">
        <v>703</v>
      </c>
      <c r="F149" s="422" t="s">
        <v>1401</v>
      </c>
      <c r="G149" s="422">
        <v>500</v>
      </c>
      <c r="H149" s="520" t="s">
        <v>1486</v>
      </c>
      <c r="I149" s="422" t="s">
        <v>1487</v>
      </c>
    </row>
    <row r="150" spans="1:9" ht="30" x14ac:dyDescent="0.2">
      <c r="A150" s="421">
        <v>135</v>
      </c>
      <c r="B150" s="421" t="s">
        <v>497</v>
      </c>
      <c r="C150" s="422" t="s">
        <v>1488</v>
      </c>
      <c r="D150" s="422" t="s">
        <v>1489</v>
      </c>
      <c r="E150" s="422" t="s">
        <v>703</v>
      </c>
      <c r="F150" s="422" t="s">
        <v>1490</v>
      </c>
      <c r="G150" s="422">
        <v>625</v>
      </c>
      <c r="H150" s="520" t="s">
        <v>1491</v>
      </c>
      <c r="I150" s="422" t="s">
        <v>1492</v>
      </c>
    </row>
    <row r="151" spans="1:9" ht="30" x14ac:dyDescent="0.2">
      <c r="A151" s="421">
        <v>136</v>
      </c>
      <c r="B151" s="421" t="s">
        <v>497</v>
      </c>
      <c r="C151" s="422" t="s">
        <v>1493</v>
      </c>
      <c r="D151" s="422" t="s">
        <v>1494</v>
      </c>
      <c r="E151" s="422" t="s">
        <v>703</v>
      </c>
      <c r="F151" s="422" t="s">
        <v>1436</v>
      </c>
      <c r="G151" s="422">
        <v>500</v>
      </c>
      <c r="H151" s="520" t="s">
        <v>1495</v>
      </c>
      <c r="I151" s="422" t="s">
        <v>1496</v>
      </c>
    </row>
    <row r="152" spans="1:9" ht="30" x14ac:dyDescent="0.2">
      <c r="A152" s="421">
        <v>137</v>
      </c>
      <c r="B152" s="421" t="s">
        <v>497</v>
      </c>
      <c r="C152" s="422" t="s">
        <v>1497</v>
      </c>
      <c r="D152" s="422" t="s">
        <v>1498</v>
      </c>
      <c r="E152" s="422" t="s">
        <v>703</v>
      </c>
      <c r="F152" s="422" t="s">
        <v>1034</v>
      </c>
      <c r="G152" s="422">
        <v>375</v>
      </c>
      <c r="H152" s="520" t="s">
        <v>1499</v>
      </c>
      <c r="I152" s="422" t="s">
        <v>1500</v>
      </c>
    </row>
    <row r="153" spans="1:9" ht="15" x14ac:dyDescent="0.2">
      <c r="A153" s="421">
        <v>138</v>
      </c>
      <c r="B153" s="421" t="s">
        <v>497</v>
      </c>
      <c r="C153" s="422" t="s">
        <v>1501</v>
      </c>
      <c r="D153" s="422" t="s">
        <v>1502</v>
      </c>
      <c r="E153" s="422" t="s">
        <v>703</v>
      </c>
      <c r="F153" s="422" t="s">
        <v>1503</v>
      </c>
      <c r="G153" s="422">
        <v>500</v>
      </c>
      <c r="H153" s="520" t="s">
        <v>1504</v>
      </c>
      <c r="I153" s="422" t="s">
        <v>1505</v>
      </c>
    </row>
    <row r="154" spans="1:9" ht="15" x14ac:dyDescent="0.2">
      <c r="A154" s="421">
        <v>139</v>
      </c>
      <c r="B154" s="421" t="s">
        <v>497</v>
      </c>
      <c r="C154" s="422" t="s">
        <v>1506</v>
      </c>
      <c r="D154" s="422" t="s">
        <v>1507</v>
      </c>
      <c r="E154" s="422" t="s">
        <v>703</v>
      </c>
      <c r="F154" s="422" t="s">
        <v>1401</v>
      </c>
      <c r="G154" s="422">
        <v>500</v>
      </c>
      <c r="H154" s="520" t="s">
        <v>1508</v>
      </c>
      <c r="I154" s="422" t="s">
        <v>1509</v>
      </c>
    </row>
    <row r="155" spans="1:9" ht="30" x14ac:dyDescent="0.2">
      <c r="A155" s="421">
        <v>140</v>
      </c>
      <c r="B155" s="421" t="s">
        <v>497</v>
      </c>
      <c r="C155" s="422" t="s">
        <v>1510</v>
      </c>
      <c r="D155" s="422" t="s">
        <v>1511</v>
      </c>
      <c r="E155" s="422" t="s">
        <v>703</v>
      </c>
      <c r="F155" s="422" t="s">
        <v>1512</v>
      </c>
      <c r="G155" s="422">
        <v>375</v>
      </c>
      <c r="H155" s="520" t="s">
        <v>1513</v>
      </c>
      <c r="I155" s="422" t="s">
        <v>1514</v>
      </c>
    </row>
    <row r="156" spans="1:9" ht="30" x14ac:dyDescent="0.2">
      <c r="A156" s="421">
        <v>141</v>
      </c>
      <c r="B156" s="421" t="s">
        <v>497</v>
      </c>
      <c r="C156" s="422" t="s">
        <v>1515</v>
      </c>
      <c r="D156" s="422" t="s">
        <v>1516</v>
      </c>
      <c r="E156" s="422" t="s">
        <v>703</v>
      </c>
      <c r="F156" s="422" t="s">
        <v>1036</v>
      </c>
      <c r="G156" s="422">
        <v>500</v>
      </c>
      <c r="H156" s="520" t="s">
        <v>1517</v>
      </c>
      <c r="I156" s="422" t="s">
        <v>1518</v>
      </c>
    </row>
    <row r="157" spans="1:9" ht="30" x14ac:dyDescent="0.2">
      <c r="A157" s="421">
        <v>142</v>
      </c>
      <c r="B157" s="421" t="s">
        <v>497</v>
      </c>
      <c r="C157" s="422" t="s">
        <v>1519</v>
      </c>
      <c r="D157" s="422" t="s">
        <v>1520</v>
      </c>
      <c r="E157" s="422" t="s">
        <v>703</v>
      </c>
      <c r="F157" s="422" t="s">
        <v>1521</v>
      </c>
      <c r="G157" s="422">
        <v>625</v>
      </c>
      <c r="H157" s="520" t="s">
        <v>1522</v>
      </c>
      <c r="I157" s="422" t="s">
        <v>1523</v>
      </c>
    </row>
    <row r="158" spans="1:9" ht="30" x14ac:dyDescent="0.2">
      <c r="A158" s="421">
        <v>143</v>
      </c>
      <c r="B158" s="421" t="s">
        <v>497</v>
      </c>
      <c r="C158" s="422" t="s">
        <v>1524</v>
      </c>
      <c r="D158" s="422" t="s">
        <v>1525</v>
      </c>
      <c r="E158" s="422" t="s">
        <v>703</v>
      </c>
      <c r="F158" s="422" t="s">
        <v>1526</v>
      </c>
      <c r="G158" s="422">
        <v>375</v>
      </c>
      <c r="H158" s="520" t="s">
        <v>1527</v>
      </c>
      <c r="I158" s="422" t="s">
        <v>1528</v>
      </c>
    </row>
    <row r="159" spans="1:9" ht="30" x14ac:dyDescent="0.2">
      <c r="A159" s="421">
        <v>144</v>
      </c>
      <c r="B159" s="421" t="s">
        <v>497</v>
      </c>
      <c r="C159" s="422" t="s">
        <v>1529</v>
      </c>
      <c r="D159" s="422" t="s">
        <v>1530</v>
      </c>
      <c r="E159" s="422" t="s">
        <v>703</v>
      </c>
      <c r="F159" s="422" t="s">
        <v>1436</v>
      </c>
      <c r="G159" s="422">
        <v>375</v>
      </c>
      <c r="H159" s="520" t="s">
        <v>1531</v>
      </c>
      <c r="I159" s="422" t="s">
        <v>1532</v>
      </c>
    </row>
    <row r="160" spans="1:9" ht="15" x14ac:dyDescent="0.2">
      <c r="A160" s="421">
        <v>145</v>
      </c>
      <c r="B160" s="421" t="s">
        <v>497</v>
      </c>
      <c r="C160" s="422" t="s">
        <v>1533</v>
      </c>
      <c r="D160" s="422" t="s">
        <v>1534</v>
      </c>
      <c r="E160" s="422" t="s">
        <v>703</v>
      </c>
      <c r="F160" s="422" t="s">
        <v>1034</v>
      </c>
      <c r="G160" s="422">
        <v>500</v>
      </c>
      <c r="H160" s="520" t="s">
        <v>1535</v>
      </c>
      <c r="I160" s="422" t="s">
        <v>1536</v>
      </c>
    </row>
    <row r="161" spans="1:9" ht="30" x14ac:dyDescent="0.2">
      <c r="A161" s="421">
        <v>146</v>
      </c>
      <c r="B161" s="421" t="s">
        <v>497</v>
      </c>
      <c r="C161" s="422" t="s">
        <v>1537</v>
      </c>
      <c r="D161" s="422" t="s">
        <v>1538</v>
      </c>
      <c r="E161" s="422" t="s">
        <v>703</v>
      </c>
      <c r="F161" s="422" t="s">
        <v>671</v>
      </c>
      <c r="G161" s="422">
        <v>500</v>
      </c>
      <c r="H161" s="520" t="s">
        <v>1539</v>
      </c>
      <c r="I161" s="422" t="s">
        <v>1540</v>
      </c>
    </row>
    <row r="162" spans="1:9" ht="30" x14ac:dyDescent="0.2">
      <c r="A162" s="421">
        <v>147</v>
      </c>
      <c r="B162" s="421" t="s">
        <v>497</v>
      </c>
      <c r="C162" s="422" t="s">
        <v>1541</v>
      </c>
      <c r="D162" s="422" t="s">
        <v>1542</v>
      </c>
      <c r="E162" s="422" t="s">
        <v>703</v>
      </c>
      <c r="F162" s="422" t="s">
        <v>734</v>
      </c>
      <c r="G162" s="422">
        <v>500</v>
      </c>
      <c r="H162" s="520" t="s">
        <v>1543</v>
      </c>
      <c r="I162" s="422" t="s">
        <v>1544</v>
      </c>
    </row>
    <row r="163" spans="1:9" ht="15" x14ac:dyDescent="0.2">
      <c r="A163" s="421">
        <v>148</v>
      </c>
      <c r="B163" s="421" t="s">
        <v>497</v>
      </c>
      <c r="C163" s="422" t="s">
        <v>1545</v>
      </c>
      <c r="D163" s="422" t="s">
        <v>1546</v>
      </c>
      <c r="E163" s="422" t="s">
        <v>703</v>
      </c>
      <c r="F163" s="422" t="s">
        <v>1034</v>
      </c>
      <c r="G163" s="422">
        <v>500</v>
      </c>
      <c r="H163" s="520" t="s">
        <v>1547</v>
      </c>
      <c r="I163" s="422" t="s">
        <v>1548</v>
      </c>
    </row>
    <row r="164" spans="1:9" ht="15" x14ac:dyDescent="0.2">
      <c r="A164" s="421">
        <v>149</v>
      </c>
      <c r="B164" s="421" t="s">
        <v>497</v>
      </c>
      <c r="C164" s="422" t="s">
        <v>1549</v>
      </c>
      <c r="D164" s="422" t="s">
        <v>1550</v>
      </c>
      <c r="E164" s="422" t="s">
        <v>703</v>
      </c>
      <c r="F164" s="422" t="s">
        <v>671</v>
      </c>
      <c r="G164" s="422">
        <v>500</v>
      </c>
      <c r="H164" s="520" t="s">
        <v>1551</v>
      </c>
      <c r="I164" s="422" t="s">
        <v>1552</v>
      </c>
    </row>
    <row r="165" spans="1:9" ht="15" x14ac:dyDescent="0.2">
      <c r="A165" s="421">
        <v>150</v>
      </c>
      <c r="B165" s="421" t="s">
        <v>497</v>
      </c>
      <c r="C165" s="422" t="s">
        <v>1553</v>
      </c>
      <c r="D165" s="422" t="s">
        <v>1554</v>
      </c>
      <c r="E165" s="422" t="s">
        <v>703</v>
      </c>
      <c r="F165" s="422" t="s">
        <v>1555</v>
      </c>
      <c r="G165" s="422">
        <v>875</v>
      </c>
      <c r="H165" s="520" t="s">
        <v>1556</v>
      </c>
      <c r="I165" s="422" t="s">
        <v>1557</v>
      </c>
    </row>
    <row r="166" spans="1:9" ht="30" x14ac:dyDescent="0.2">
      <c r="A166" s="421">
        <v>151</v>
      </c>
      <c r="B166" s="421" t="s">
        <v>497</v>
      </c>
      <c r="C166" s="422" t="s">
        <v>1558</v>
      </c>
      <c r="D166" s="422" t="s">
        <v>1559</v>
      </c>
      <c r="E166" s="422" t="s">
        <v>703</v>
      </c>
      <c r="F166" s="422" t="s">
        <v>1419</v>
      </c>
      <c r="G166" s="422">
        <v>500</v>
      </c>
      <c r="H166" s="520" t="s">
        <v>1560</v>
      </c>
      <c r="I166" s="422" t="s">
        <v>1561</v>
      </c>
    </row>
    <row r="167" spans="1:9" ht="15" x14ac:dyDescent="0.2">
      <c r="A167" s="421">
        <v>152</v>
      </c>
      <c r="B167" s="421" t="s">
        <v>497</v>
      </c>
      <c r="C167" s="422" t="s">
        <v>1562</v>
      </c>
      <c r="D167" s="422" t="s">
        <v>1563</v>
      </c>
      <c r="E167" s="422" t="s">
        <v>703</v>
      </c>
      <c r="F167" s="422" t="s">
        <v>1564</v>
      </c>
      <c r="G167" s="422">
        <v>500</v>
      </c>
      <c r="H167" s="520" t="s">
        <v>1565</v>
      </c>
      <c r="I167" s="422" t="s">
        <v>1566</v>
      </c>
    </row>
    <row r="168" spans="1:9" ht="30" x14ac:dyDescent="0.2">
      <c r="A168" s="421">
        <v>153</v>
      </c>
      <c r="B168" s="421" t="s">
        <v>497</v>
      </c>
      <c r="C168" s="422" t="s">
        <v>1567</v>
      </c>
      <c r="D168" s="422" t="s">
        <v>1568</v>
      </c>
      <c r="E168" s="422" t="s">
        <v>703</v>
      </c>
      <c r="F168" s="422" t="s">
        <v>1569</v>
      </c>
      <c r="G168" s="422">
        <v>500</v>
      </c>
      <c r="H168" s="520" t="s">
        <v>1570</v>
      </c>
      <c r="I168" s="422" t="s">
        <v>1571</v>
      </c>
    </row>
    <row r="169" spans="1:9" ht="15" x14ac:dyDescent="0.2">
      <c r="A169" s="421">
        <v>154</v>
      </c>
      <c r="B169" s="421" t="s">
        <v>497</v>
      </c>
      <c r="C169" s="422" t="s">
        <v>1545</v>
      </c>
      <c r="D169" s="422" t="s">
        <v>1572</v>
      </c>
      <c r="E169" s="422" t="s">
        <v>703</v>
      </c>
      <c r="F169" s="422" t="s">
        <v>810</v>
      </c>
      <c r="G169" s="422">
        <v>500</v>
      </c>
      <c r="H169" s="520" t="s">
        <v>1573</v>
      </c>
      <c r="I169" s="422" t="s">
        <v>1574</v>
      </c>
    </row>
    <row r="170" spans="1:9" ht="15" x14ac:dyDescent="0.2">
      <c r="A170" s="421">
        <v>155</v>
      </c>
      <c r="B170" s="421" t="s">
        <v>497</v>
      </c>
      <c r="C170" s="422" t="s">
        <v>1575</v>
      </c>
      <c r="D170" s="422" t="s">
        <v>1576</v>
      </c>
      <c r="E170" s="422" t="s">
        <v>703</v>
      </c>
      <c r="F170" s="422" t="s">
        <v>671</v>
      </c>
      <c r="G170" s="422">
        <v>500</v>
      </c>
      <c r="H170" s="520" t="s">
        <v>1577</v>
      </c>
      <c r="I170" s="422" t="s">
        <v>1578</v>
      </c>
    </row>
    <row r="171" spans="1:9" ht="15" x14ac:dyDescent="0.2">
      <c r="A171" s="421">
        <v>156</v>
      </c>
      <c r="B171" s="421" t="s">
        <v>497</v>
      </c>
      <c r="C171" s="422" t="s">
        <v>1579</v>
      </c>
      <c r="D171" s="422" t="s">
        <v>1580</v>
      </c>
      <c r="E171" s="422" t="s">
        <v>703</v>
      </c>
      <c r="F171" s="422" t="s">
        <v>734</v>
      </c>
      <c r="G171" s="422">
        <v>500</v>
      </c>
      <c r="H171" s="520" t="s">
        <v>1581</v>
      </c>
      <c r="I171" s="422" t="s">
        <v>1582</v>
      </c>
    </row>
    <row r="172" spans="1:9" ht="15" x14ac:dyDescent="0.2">
      <c r="A172" s="421">
        <v>157</v>
      </c>
      <c r="B172" s="421" t="s">
        <v>497</v>
      </c>
      <c r="C172" s="422" t="s">
        <v>1583</v>
      </c>
      <c r="D172" s="422" t="s">
        <v>1584</v>
      </c>
      <c r="E172" s="422" t="s">
        <v>703</v>
      </c>
      <c r="F172" s="422" t="s">
        <v>734</v>
      </c>
      <c r="G172" s="422">
        <v>500</v>
      </c>
      <c r="H172" s="520" t="s">
        <v>1585</v>
      </c>
      <c r="I172" s="422" t="s">
        <v>1586</v>
      </c>
    </row>
    <row r="173" spans="1:9" ht="15" x14ac:dyDescent="0.2">
      <c r="A173" s="421">
        <v>158</v>
      </c>
      <c r="B173" s="421" t="s">
        <v>497</v>
      </c>
      <c r="C173" s="422" t="s">
        <v>1587</v>
      </c>
      <c r="D173" s="422" t="s">
        <v>1588</v>
      </c>
      <c r="E173" s="422" t="s">
        <v>703</v>
      </c>
      <c r="F173" s="422" t="s">
        <v>1401</v>
      </c>
      <c r="G173" s="422">
        <v>500</v>
      </c>
      <c r="H173" s="520" t="s">
        <v>1589</v>
      </c>
      <c r="I173" s="422" t="s">
        <v>1590</v>
      </c>
    </row>
    <row r="174" spans="1:9" ht="30" x14ac:dyDescent="0.2">
      <c r="A174" s="421">
        <v>159</v>
      </c>
      <c r="B174" s="421" t="s">
        <v>497</v>
      </c>
      <c r="C174" s="422" t="s">
        <v>1591</v>
      </c>
      <c r="D174" s="422" t="s">
        <v>1592</v>
      </c>
      <c r="E174" s="422" t="s">
        <v>703</v>
      </c>
      <c r="F174" s="422" t="s">
        <v>1593</v>
      </c>
      <c r="G174" s="422">
        <v>500</v>
      </c>
      <c r="H174" s="520" t="s">
        <v>1594</v>
      </c>
      <c r="I174" s="422" t="s">
        <v>1595</v>
      </c>
    </row>
    <row r="175" spans="1:9" ht="30" x14ac:dyDescent="0.2">
      <c r="A175" s="421">
        <v>160</v>
      </c>
      <c r="B175" s="421" t="s">
        <v>497</v>
      </c>
      <c r="C175" s="422" t="s">
        <v>1596</v>
      </c>
      <c r="D175" s="422" t="s">
        <v>1597</v>
      </c>
      <c r="E175" s="422" t="s">
        <v>703</v>
      </c>
      <c r="F175" s="422" t="s">
        <v>734</v>
      </c>
      <c r="G175" s="422">
        <v>500</v>
      </c>
      <c r="H175" s="520" t="s">
        <v>1598</v>
      </c>
      <c r="I175" s="422" t="s">
        <v>1599</v>
      </c>
    </row>
    <row r="176" spans="1:9" ht="15" x14ac:dyDescent="0.2">
      <c r="A176" s="421">
        <v>161</v>
      </c>
      <c r="B176" s="421" t="s">
        <v>497</v>
      </c>
      <c r="C176" s="422" t="s">
        <v>1591</v>
      </c>
      <c r="D176" s="422" t="s">
        <v>1600</v>
      </c>
      <c r="E176" s="422" t="s">
        <v>703</v>
      </c>
      <c r="F176" s="422" t="s">
        <v>1401</v>
      </c>
      <c r="G176" s="422">
        <v>500</v>
      </c>
      <c r="H176" s="520" t="s">
        <v>1601</v>
      </c>
      <c r="I176" s="422" t="s">
        <v>1602</v>
      </c>
    </row>
    <row r="177" spans="1:9" ht="15" x14ac:dyDescent="0.2">
      <c r="A177" s="421">
        <v>162</v>
      </c>
      <c r="B177" s="421" t="s">
        <v>497</v>
      </c>
      <c r="C177" s="422" t="s">
        <v>1603</v>
      </c>
      <c r="D177" s="422" t="s">
        <v>1604</v>
      </c>
      <c r="E177" s="422" t="s">
        <v>703</v>
      </c>
      <c r="F177" s="422" t="s">
        <v>1605</v>
      </c>
      <c r="G177" s="422">
        <v>500</v>
      </c>
      <c r="H177" s="520" t="s">
        <v>1606</v>
      </c>
      <c r="I177" s="422" t="s">
        <v>1607</v>
      </c>
    </row>
    <row r="178" spans="1:9" ht="15" x14ac:dyDescent="0.2">
      <c r="A178" s="421">
        <v>163</v>
      </c>
      <c r="B178" s="421" t="s">
        <v>497</v>
      </c>
      <c r="C178" s="422" t="s">
        <v>1603</v>
      </c>
      <c r="D178" s="422" t="s">
        <v>1608</v>
      </c>
      <c r="E178" s="422" t="s">
        <v>703</v>
      </c>
      <c r="F178" s="422" t="s">
        <v>1609</v>
      </c>
      <c r="G178" s="422">
        <v>500</v>
      </c>
      <c r="H178" s="520" t="s">
        <v>1610</v>
      </c>
      <c r="I178" s="422" t="s">
        <v>1611</v>
      </c>
    </row>
    <row r="179" spans="1:9" ht="15" x14ac:dyDescent="0.2">
      <c r="A179" s="421">
        <v>164</v>
      </c>
      <c r="B179" s="421" t="s">
        <v>497</v>
      </c>
      <c r="C179" s="422" t="s">
        <v>1612</v>
      </c>
      <c r="D179" s="422" t="s">
        <v>1613</v>
      </c>
      <c r="E179" s="422" t="s">
        <v>703</v>
      </c>
      <c r="F179" s="422" t="s">
        <v>680</v>
      </c>
      <c r="G179" s="422">
        <v>500</v>
      </c>
      <c r="H179" s="520" t="s">
        <v>1614</v>
      </c>
      <c r="I179" s="422" t="s">
        <v>1615</v>
      </c>
    </row>
    <row r="180" spans="1:9" ht="45" x14ac:dyDescent="0.2">
      <c r="A180" s="421">
        <v>165</v>
      </c>
      <c r="B180" s="421" t="s">
        <v>497</v>
      </c>
      <c r="C180" s="422" t="s">
        <v>1616</v>
      </c>
      <c r="D180" s="422" t="s">
        <v>1617</v>
      </c>
      <c r="E180" s="422" t="s">
        <v>703</v>
      </c>
      <c r="F180" s="422" t="s">
        <v>1034</v>
      </c>
      <c r="G180" s="422">
        <v>500</v>
      </c>
      <c r="H180" s="520" t="s">
        <v>1618</v>
      </c>
      <c r="I180" s="422" t="s">
        <v>1619</v>
      </c>
    </row>
    <row r="181" spans="1:9" ht="15" x14ac:dyDescent="0.2">
      <c r="A181" s="421">
        <v>166</v>
      </c>
      <c r="B181" s="421" t="s">
        <v>497</v>
      </c>
      <c r="C181" s="422" t="s">
        <v>1620</v>
      </c>
      <c r="D181" s="422" t="s">
        <v>1621</v>
      </c>
      <c r="E181" s="422" t="s">
        <v>703</v>
      </c>
      <c r="F181" s="422" t="s">
        <v>1034</v>
      </c>
      <c r="G181" s="422">
        <v>500</v>
      </c>
      <c r="H181" s="520" t="s">
        <v>1622</v>
      </c>
      <c r="I181" s="422" t="s">
        <v>1623</v>
      </c>
    </row>
    <row r="182" spans="1:9" ht="15" x14ac:dyDescent="0.2">
      <c r="A182" s="421">
        <v>167</v>
      </c>
      <c r="B182" s="421" t="s">
        <v>497</v>
      </c>
      <c r="C182" s="422" t="s">
        <v>1624</v>
      </c>
      <c r="D182" s="422" t="s">
        <v>1625</v>
      </c>
      <c r="E182" s="422" t="s">
        <v>703</v>
      </c>
      <c r="F182" s="422" t="s">
        <v>1401</v>
      </c>
      <c r="G182" s="422">
        <v>500</v>
      </c>
      <c r="H182" s="520" t="s">
        <v>1626</v>
      </c>
      <c r="I182" s="422" t="s">
        <v>1627</v>
      </c>
    </row>
    <row r="183" spans="1:9" ht="30" x14ac:dyDescent="0.2">
      <c r="A183" s="421">
        <v>168</v>
      </c>
      <c r="B183" s="421" t="s">
        <v>497</v>
      </c>
      <c r="C183" s="422" t="s">
        <v>1628</v>
      </c>
      <c r="D183" s="422" t="s">
        <v>1629</v>
      </c>
      <c r="E183" s="422" t="s">
        <v>703</v>
      </c>
      <c r="F183" s="422" t="s">
        <v>646</v>
      </c>
      <c r="G183" s="422">
        <v>500</v>
      </c>
      <c r="H183" s="520" t="s">
        <v>1630</v>
      </c>
      <c r="I183" s="422" t="s">
        <v>1631</v>
      </c>
    </row>
    <row r="184" spans="1:9" ht="15" x14ac:dyDescent="0.2">
      <c r="A184" s="421">
        <v>169</v>
      </c>
      <c r="B184" s="421" t="s">
        <v>497</v>
      </c>
      <c r="C184" s="422" t="s">
        <v>1632</v>
      </c>
      <c r="D184" s="422" t="s">
        <v>1633</v>
      </c>
      <c r="E184" s="422" t="s">
        <v>703</v>
      </c>
      <c r="F184" s="422" t="s">
        <v>734</v>
      </c>
      <c r="G184" s="422">
        <v>500</v>
      </c>
      <c r="H184" s="520" t="s">
        <v>1634</v>
      </c>
      <c r="I184" s="422" t="s">
        <v>1635</v>
      </c>
    </row>
    <row r="185" spans="1:9" ht="15" x14ac:dyDescent="0.2">
      <c r="A185" s="421">
        <v>170</v>
      </c>
      <c r="B185" s="421" t="s">
        <v>497</v>
      </c>
      <c r="C185" s="422" t="s">
        <v>1636</v>
      </c>
      <c r="D185" s="422" t="s">
        <v>1637</v>
      </c>
      <c r="E185" s="422" t="s">
        <v>703</v>
      </c>
      <c r="F185" s="422" t="s">
        <v>1419</v>
      </c>
      <c r="G185" s="422">
        <v>500</v>
      </c>
      <c r="H185" s="520" t="s">
        <v>1638</v>
      </c>
      <c r="I185" s="422" t="s">
        <v>1639</v>
      </c>
    </row>
    <row r="186" spans="1:9" ht="30" x14ac:dyDescent="0.2">
      <c r="A186" s="421">
        <v>171</v>
      </c>
      <c r="B186" s="421" t="s">
        <v>497</v>
      </c>
      <c r="C186" s="422" t="s">
        <v>1640</v>
      </c>
      <c r="D186" s="422" t="s">
        <v>1641</v>
      </c>
      <c r="E186" s="422" t="s">
        <v>703</v>
      </c>
      <c r="F186" s="422" t="s">
        <v>671</v>
      </c>
      <c r="G186" s="422">
        <v>500</v>
      </c>
      <c r="H186" s="520" t="s">
        <v>1642</v>
      </c>
      <c r="I186" s="422" t="s">
        <v>1643</v>
      </c>
    </row>
    <row r="187" spans="1:9" ht="15" x14ac:dyDescent="0.2">
      <c r="A187" s="421">
        <v>172</v>
      </c>
      <c r="B187" s="421" t="s">
        <v>497</v>
      </c>
      <c r="C187" s="422" t="s">
        <v>1644</v>
      </c>
      <c r="D187" s="422" t="s">
        <v>1645</v>
      </c>
      <c r="E187" s="422" t="s">
        <v>703</v>
      </c>
      <c r="F187" s="422" t="s">
        <v>671</v>
      </c>
      <c r="G187" s="422">
        <v>500</v>
      </c>
      <c r="H187" s="520" t="s">
        <v>1646</v>
      </c>
      <c r="I187" s="422" t="s">
        <v>1647</v>
      </c>
    </row>
    <row r="188" spans="1:9" ht="30" x14ac:dyDescent="0.2">
      <c r="A188" s="421">
        <v>173</v>
      </c>
      <c r="B188" s="421" t="s">
        <v>497</v>
      </c>
      <c r="C188" s="422" t="s">
        <v>1648</v>
      </c>
      <c r="D188" s="422" t="s">
        <v>1649</v>
      </c>
      <c r="E188" s="422" t="s">
        <v>703</v>
      </c>
      <c r="F188" s="422" t="s">
        <v>1650</v>
      </c>
      <c r="G188" s="422">
        <v>500</v>
      </c>
      <c r="H188" s="520" t="s">
        <v>1651</v>
      </c>
      <c r="I188" s="422" t="s">
        <v>1652</v>
      </c>
    </row>
    <row r="189" spans="1:9" ht="15" x14ac:dyDescent="0.2">
      <c r="A189" s="421">
        <v>174</v>
      </c>
      <c r="B189" s="421" t="s">
        <v>497</v>
      </c>
      <c r="C189" s="422" t="s">
        <v>1653</v>
      </c>
      <c r="D189" s="422" t="s">
        <v>1654</v>
      </c>
      <c r="E189" s="422" t="s">
        <v>703</v>
      </c>
      <c r="F189" s="422" t="s">
        <v>671</v>
      </c>
      <c r="G189" s="422">
        <v>500</v>
      </c>
      <c r="H189" s="520" t="s">
        <v>1655</v>
      </c>
      <c r="I189" s="422" t="s">
        <v>1656</v>
      </c>
    </row>
    <row r="190" spans="1:9" ht="30" x14ac:dyDescent="0.2">
      <c r="A190" s="421">
        <v>175</v>
      </c>
      <c r="B190" s="421" t="s">
        <v>497</v>
      </c>
      <c r="C190" s="422" t="s">
        <v>1657</v>
      </c>
      <c r="D190" s="422" t="s">
        <v>1658</v>
      </c>
      <c r="E190" s="422" t="s">
        <v>703</v>
      </c>
      <c r="F190" s="422" t="s">
        <v>1659</v>
      </c>
      <c r="G190" s="422">
        <v>500</v>
      </c>
      <c r="H190" s="520" t="s">
        <v>1660</v>
      </c>
      <c r="I190" s="422" t="s">
        <v>1661</v>
      </c>
    </row>
    <row r="191" spans="1:9" ht="30" x14ac:dyDescent="0.2">
      <c r="A191" s="421">
        <v>176</v>
      </c>
      <c r="B191" s="421" t="s">
        <v>497</v>
      </c>
      <c r="C191" s="422" t="s">
        <v>1662</v>
      </c>
      <c r="D191" s="422" t="s">
        <v>1663</v>
      </c>
      <c r="E191" s="422" t="s">
        <v>703</v>
      </c>
      <c r="F191" s="422" t="s">
        <v>1664</v>
      </c>
      <c r="G191" s="422">
        <v>875</v>
      </c>
      <c r="H191" s="520" t="s">
        <v>1665</v>
      </c>
      <c r="I191" s="422" t="s">
        <v>1666</v>
      </c>
    </row>
    <row r="192" spans="1:9" ht="30" x14ac:dyDescent="0.2">
      <c r="A192" s="421">
        <v>177</v>
      </c>
      <c r="B192" s="421" t="s">
        <v>497</v>
      </c>
      <c r="C192" s="422" t="s">
        <v>1667</v>
      </c>
      <c r="D192" s="422" t="s">
        <v>1668</v>
      </c>
      <c r="E192" s="422" t="s">
        <v>703</v>
      </c>
      <c r="F192" s="422" t="s">
        <v>671</v>
      </c>
      <c r="G192" s="422">
        <v>875</v>
      </c>
      <c r="H192" s="520" t="s">
        <v>1669</v>
      </c>
      <c r="I192" s="422" t="s">
        <v>1670</v>
      </c>
    </row>
    <row r="193" spans="1:9" ht="30" x14ac:dyDescent="0.2">
      <c r="A193" s="421">
        <v>178</v>
      </c>
      <c r="B193" s="421" t="s">
        <v>497</v>
      </c>
      <c r="C193" s="422" t="s">
        <v>1671</v>
      </c>
      <c r="D193" s="422" t="s">
        <v>1672</v>
      </c>
      <c r="E193" s="422" t="s">
        <v>703</v>
      </c>
      <c r="F193" s="422" t="s">
        <v>1673</v>
      </c>
      <c r="G193" s="422">
        <v>875</v>
      </c>
      <c r="H193" s="520" t="s">
        <v>1674</v>
      </c>
      <c r="I193" s="422" t="s">
        <v>1675</v>
      </c>
    </row>
    <row r="194" spans="1:9" ht="15" customHeight="1" x14ac:dyDescent="0.2">
      <c r="A194" s="421">
        <v>179</v>
      </c>
      <c r="B194" s="421" t="s">
        <v>497</v>
      </c>
      <c r="C194" s="422" t="s">
        <v>1676</v>
      </c>
      <c r="D194" s="422" t="s">
        <v>1677</v>
      </c>
      <c r="E194" s="422" t="s">
        <v>703</v>
      </c>
      <c r="F194" s="422" t="s">
        <v>1401</v>
      </c>
      <c r="G194" s="422">
        <v>875</v>
      </c>
      <c r="H194" s="520" t="s">
        <v>1678</v>
      </c>
      <c r="I194" s="422" t="s">
        <v>1679</v>
      </c>
    </row>
    <row r="195" spans="1:9" ht="30" x14ac:dyDescent="0.2">
      <c r="A195" s="421">
        <v>180</v>
      </c>
      <c r="B195" s="421" t="s">
        <v>497</v>
      </c>
      <c r="C195" s="422" t="s">
        <v>1680</v>
      </c>
      <c r="D195" s="422" t="s">
        <v>1681</v>
      </c>
      <c r="E195" s="422" t="s">
        <v>703</v>
      </c>
      <c r="F195" s="422" t="s">
        <v>1664</v>
      </c>
      <c r="G195" s="422">
        <v>875</v>
      </c>
      <c r="H195" s="520" t="s">
        <v>1682</v>
      </c>
      <c r="I195" s="422" t="s">
        <v>1683</v>
      </c>
    </row>
    <row r="196" spans="1:9" ht="15" x14ac:dyDescent="0.2">
      <c r="A196" s="421">
        <v>181</v>
      </c>
      <c r="B196" s="421" t="s">
        <v>497</v>
      </c>
      <c r="C196" s="422" t="s">
        <v>1684</v>
      </c>
      <c r="D196" s="422" t="s">
        <v>1685</v>
      </c>
      <c r="E196" s="422" t="s">
        <v>703</v>
      </c>
      <c r="F196" s="422" t="s">
        <v>1686</v>
      </c>
      <c r="G196" s="422">
        <v>625</v>
      </c>
      <c r="H196" s="520" t="s">
        <v>1687</v>
      </c>
      <c r="I196" s="422" t="s">
        <v>1688</v>
      </c>
    </row>
    <row r="197" spans="1:9" ht="30" x14ac:dyDescent="0.2">
      <c r="A197" s="421">
        <v>182</v>
      </c>
      <c r="B197" s="421" t="s">
        <v>497</v>
      </c>
      <c r="C197" s="422" t="s">
        <v>1689</v>
      </c>
      <c r="D197" s="422" t="s">
        <v>1690</v>
      </c>
      <c r="E197" s="422" t="s">
        <v>703</v>
      </c>
      <c r="F197" s="422" t="s">
        <v>1691</v>
      </c>
      <c r="G197" s="422">
        <v>375</v>
      </c>
      <c r="H197" s="520" t="s">
        <v>1692</v>
      </c>
      <c r="I197" s="422" t="s">
        <v>1693</v>
      </c>
    </row>
    <row r="198" spans="1:9" ht="30" x14ac:dyDescent="0.2">
      <c r="A198" s="421">
        <v>183</v>
      </c>
      <c r="B198" s="421" t="s">
        <v>497</v>
      </c>
      <c r="C198" s="422" t="s">
        <v>1694</v>
      </c>
      <c r="D198" s="422" t="s">
        <v>1695</v>
      </c>
      <c r="E198" s="422" t="s">
        <v>703</v>
      </c>
      <c r="F198" s="422" t="s">
        <v>1696</v>
      </c>
      <c r="G198" s="422">
        <v>625</v>
      </c>
      <c r="H198" s="520" t="s">
        <v>1697</v>
      </c>
      <c r="I198" s="422" t="s">
        <v>1698</v>
      </c>
    </row>
    <row r="199" spans="1:9" ht="30" x14ac:dyDescent="0.2">
      <c r="A199" s="421">
        <v>184</v>
      </c>
      <c r="B199" s="421" t="s">
        <v>497</v>
      </c>
      <c r="C199" s="422" t="s">
        <v>1699</v>
      </c>
      <c r="D199" s="422" t="s">
        <v>1700</v>
      </c>
      <c r="E199" s="422" t="s">
        <v>703</v>
      </c>
      <c r="F199" s="422" t="s">
        <v>1701</v>
      </c>
      <c r="G199" s="422">
        <v>625</v>
      </c>
      <c r="H199" s="520" t="s">
        <v>1702</v>
      </c>
      <c r="I199" s="422" t="s">
        <v>1703</v>
      </c>
    </row>
    <row r="200" spans="1:9" ht="30" x14ac:dyDescent="0.2">
      <c r="A200" s="421">
        <v>185</v>
      </c>
      <c r="B200" s="421" t="s">
        <v>497</v>
      </c>
      <c r="C200" s="422" t="s">
        <v>1704</v>
      </c>
      <c r="D200" s="422" t="s">
        <v>1705</v>
      </c>
      <c r="E200" s="422" t="s">
        <v>703</v>
      </c>
      <c r="F200" s="422" t="s">
        <v>671</v>
      </c>
      <c r="G200" s="422">
        <v>625</v>
      </c>
      <c r="H200" s="520" t="s">
        <v>1706</v>
      </c>
      <c r="I200" s="422" t="s">
        <v>1707</v>
      </c>
    </row>
    <row r="201" spans="1:9" ht="30" x14ac:dyDescent="0.2">
      <c r="A201" s="421">
        <v>186</v>
      </c>
      <c r="B201" s="421" t="s">
        <v>497</v>
      </c>
      <c r="C201" s="422" t="s">
        <v>1708</v>
      </c>
      <c r="D201" s="422" t="s">
        <v>1709</v>
      </c>
      <c r="E201" s="422" t="s">
        <v>703</v>
      </c>
      <c r="F201" s="422" t="s">
        <v>1710</v>
      </c>
      <c r="G201" s="422">
        <v>375</v>
      </c>
      <c r="H201" s="520" t="s">
        <v>1711</v>
      </c>
      <c r="I201" s="422" t="s">
        <v>1712</v>
      </c>
    </row>
    <row r="202" spans="1:9" ht="30" x14ac:dyDescent="0.2">
      <c r="A202" s="421">
        <v>187</v>
      </c>
      <c r="B202" s="421" t="s">
        <v>497</v>
      </c>
      <c r="C202" s="422" t="s">
        <v>1713</v>
      </c>
      <c r="D202" s="422" t="s">
        <v>1714</v>
      </c>
      <c r="E202" s="422" t="s">
        <v>703</v>
      </c>
      <c r="F202" s="422" t="s">
        <v>1715</v>
      </c>
      <c r="G202" s="422">
        <v>625</v>
      </c>
      <c r="H202" s="520" t="s">
        <v>1716</v>
      </c>
      <c r="I202" s="422" t="s">
        <v>1717</v>
      </c>
    </row>
    <row r="203" spans="1:9" ht="30" x14ac:dyDescent="0.2">
      <c r="A203" s="421">
        <v>188</v>
      </c>
      <c r="B203" s="421" t="s">
        <v>497</v>
      </c>
      <c r="C203" s="422" t="s">
        <v>1718</v>
      </c>
      <c r="D203" s="422" t="s">
        <v>1719</v>
      </c>
      <c r="E203" s="422" t="s">
        <v>703</v>
      </c>
      <c r="F203" s="422" t="s">
        <v>1720</v>
      </c>
      <c r="G203" s="422">
        <v>2448.08</v>
      </c>
      <c r="H203" s="520" t="s">
        <v>1721</v>
      </c>
      <c r="I203" s="422" t="s">
        <v>1722</v>
      </c>
    </row>
    <row r="204" spans="1:9" ht="30" x14ac:dyDescent="0.2">
      <c r="A204" s="421">
        <v>189</v>
      </c>
      <c r="B204" s="421" t="s">
        <v>497</v>
      </c>
      <c r="C204" s="422" t="s">
        <v>1723</v>
      </c>
      <c r="D204" s="422" t="s">
        <v>1724</v>
      </c>
      <c r="E204" s="422" t="s">
        <v>703</v>
      </c>
      <c r="F204" s="422" t="s">
        <v>1725</v>
      </c>
      <c r="G204" s="422">
        <v>437.5</v>
      </c>
      <c r="H204" s="520" t="s">
        <v>1726</v>
      </c>
      <c r="I204" s="422" t="s">
        <v>1727</v>
      </c>
    </row>
    <row r="205" spans="1:9" ht="30" x14ac:dyDescent="0.2">
      <c r="A205" s="421">
        <v>190</v>
      </c>
      <c r="B205" s="421" t="s">
        <v>497</v>
      </c>
      <c r="C205" s="422" t="s">
        <v>1728</v>
      </c>
      <c r="D205" s="422" t="s">
        <v>1729</v>
      </c>
      <c r="E205" s="422" t="s">
        <v>703</v>
      </c>
      <c r="F205" s="422" t="s">
        <v>1720</v>
      </c>
      <c r="G205" s="422">
        <v>1250</v>
      </c>
      <c r="H205" s="520" t="s">
        <v>1730</v>
      </c>
      <c r="I205" s="422" t="s">
        <v>1731</v>
      </c>
    </row>
    <row r="206" spans="1:9" ht="30" x14ac:dyDescent="0.2">
      <c r="A206" s="421">
        <v>191</v>
      </c>
      <c r="B206" s="421" t="s">
        <v>497</v>
      </c>
      <c r="C206" s="422" t="s">
        <v>1732</v>
      </c>
      <c r="D206" s="422" t="s">
        <v>1733</v>
      </c>
      <c r="E206" s="422" t="s">
        <v>703</v>
      </c>
      <c r="F206" s="422" t="s">
        <v>1569</v>
      </c>
      <c r="G206" s="422">
        <v>625</v>
      </c>
      <c r="H206" s="520" t="s">
        <v>1734</v>
      </c>
      <c r="I206" s="422" t="s">
        <v>1735</v>
      </c>
    </row>
    <row r="207" spans="1:9" ht="15" customHeight="1" x14ac:dyDescent="0.2">
      <c r="A207" s="502">
        <v>192</v>
      </c>
      <c r="B207" s="502" t="s">
        <v>497</v>
      </c>
      <c r="C207" s="502" t="s">
        <v>1736</v>
      </c>
      <c r="D207" s="502" t="s">
        <v>1737</v>
      </c>
      <c r="E207" s="502" t="s">
        <v>907</v>
      </c>
      <c r="F207" s="502" t="s">
        <v>1738</v>
      </c>
      <c r="G207" s="502">
        <v>2500.02</v>
      </c>
      <c r="H207" s="520" t="s">
        <v>1739</v>
      </c>
      <c r="I207" s="422" t="s">
        <v>1740</v>
      </c>
    </row>
    <row r="208" spans="1:9" ht="15" x14ac:dyDescent="0.2">
      <c r="A208" s="503"/>
      <c r="B208" s="503"/>
      <c r="C208" s="503"/>
      <c r="D208" s="503"/>
      <c r="E208" s="503"/>
      <c r="F208" s="503"/>
      <c r="G208" s="503"/>
      <c r="H208" s="520" t="s">
        <v>1741</v>
      </c>
      <c r="I208" s="422" t="s">
        <v>1742</v>
      </c>
    </row>
    <row r="209" spans="1:9" ht="15" x14ac:dyDescent="0.2">
      <c r="A209" s="504"/>
      <c r="B209" s="504"/>
      <c r="C209" s="504"/>
      <c r="D209" s="504"/>
      <c r="E209" s="504"/>
      <c r="F209" s="504"/>
      <c r="G209" s="504"/>
      <c r="H209" s="520" t="s">
        <v>1743</v>
      </c>
      <c r="I209" s="422" t="s">
        <v>1744</v>
      </c>
    </row>
    <row r="210" spans="1:9" ht="30" x14ac:dyDescent="0.2">
      <c r="A210" s="421">
        <v>193</v>
      </c>
      <c r="B210" s="421" t="s">
        <v>497</v>
      </c>
      <c r="C210" s="422" t="s">
        <v>1745</v>
      </c>
      <c r="D210" s="422" t="s">
        <v>1746</v>
      </c>
      <c r="E210" s="422" t="s">
        <v>703</v>
      </c>
      <c r="F210" s="422" t="s">
        <v>1569</v>
      </c>
      <c r="G210" s="422">
        <v>62.5</v>
      </c>
      <c r="H210" s="520" t="s">
        <v>1747</v>
      </c>
      <c r="I210" s="422" t="s">
        <v>1748</v>
      </c>
    </row>
    <row r="211" spans="1:9" ht="30" x14ac:dyDescent="0.2">
      <c r="A211" s="421">
        <v>194</v>
      </c>
      <c r="B211" s="421" t="s">
        <v>497</v>
      </c>
      <c r="C211" s="422" t="s">
        <v>727</v>
      </c>
      <c r="D211" s="422" t="s">
        <v>1749</v>
      </c>
      <c r="E211" s="422" t="s">
        <v>1750</v>
      </c>
      <c r="F211" s="422" t="s">
        <v>729</v>
      </c>
      <c r="G211" s="422">
        <v>1000</v>
      </c>
      <c r="H211" s="520" t="s">
        <v>730</v>
      </c>
      <c r="I211" s="422" t="s">
        <v>731</v>
      </c>
    </row>
    <row r="212" spans="1:9" ht="30" x14ac:dyDescent="0.2">
      <c r="A212" s="421">
        <v>195</v>
      </c>
      <c r="B212" s="421" t="s">
        <v>497</v>
      </c>
      <c r="C212" s="422" t="s">
        <v>1751</v>
      </c>
      <c r="D212" s="422" t="s">
        <v>1752</v>
      </c>
      <c r="E212" s="422" t="s">
        <v>703</v>
      </c>
      <c r="F212" s="422" t="s">
        <v>1753</v>
      </c>
      <c r="G212" s="422">
        <v>500</v>
      </c>
      <c r="H212" s="520" t="s">
        <v>1754</v>
      </c>
      <c r="I212" s="422" t="s">
        <v>1755</v>
      </c>
    </row>
    <row r="213" spans="1:9" ht="30" x14ac:dyDescent="0.2">
      <c r="A213" s="421">
        <v>196</v>
      </c>
      <c r="B213" s="421" t="s">
        <v>497</v>
      </c>
      <c r="C213" s="422" t="s">
        <v>1756</v>
      </c>
      <c r="D213" s="422" t="s">
        <v>1757</v>
      </c>
      <c r="E213" s="422" t="s">
        <v>703</v>
      </c>
      <c r="F213" s="422" t="s">
        <v>1758</v>
      </c>
      <c r="G213" s="422">
        <v>250</v>
      </c>
      <c r="H213" s="520" t="s">
        <v>1759</v>
      </c>
      <c r="I213" s="422" t="s">
        <v>1760</v>
      </c>
    </row>
    <row r="214" spans="1:9" ht="30" x14ac:dyDescent="0.2">
      <c r="A214" s="421">
        <v>197</v>
      </c>
      <c r="B214" s="421" t="s">
        <v>497</v>
      </c>
      <c r="C214" s="422" t="s">
        <v>1761</v>
      </c>
      <c r="D214" s="422" t="s">
        <v>1762</v>
      </c>
      <c r="E214" s="422" t="s">
        <v>703</v>
      </c>
      <c r="F214" s="422" t="s">
        <v>1763</v>
      </c>
      <c r="G214" s="422">
        <v>375</v>
      </c>
      <c r="H214" s="520" t="s">
        <v>1764</v>
      </c>
      <c r="I214" s="422" t="s">
        <v>1765</v>
      </c>
    </row>
    <row r="215" spans="1:9" ht="30" x14ac:dyDescent="0.2">
      <c r="A215" s="421">
        <v>198</v>
      </c>
      <c r="B215" s="421" t="s">
        <v>497</v>
      </c>
      <c r="C215" s="422" t="s">
        <v>1766</v>
      </c>
      <c r="D215" s="422" t="s">
        <v>1767</v>
      </c>
      <c r="E215" s="422" t="s">
        <v>703</v>
      </c>
      <c r="F215" s="422" t="s">
        <v>706</v>
      </c>
      <c r="G215" s="422">
        <v>250</v>
      </c>
      <c r="H215" s="520" t="s">
        <v>1768</v>
      </c>
      <c r="I215" s="422" t="s">
        <v>1769</v>
      </c>
    </row>
    <row r="216" spans="1:9" ht="15" x14ac:dyDescent="0.2">
      <c r="A216" s="421">
        <v>199</v>
      </c>
      <c r="B216" s="421" t="s">
        <v>497</v>
      </c>
      <c r="C216" s="422" t="s">
        <v>1770</v>
      </c>
      <c r="D216" s="422" t="s">
        <v>1771</v>
      </c>
      <c r="E216" s="422" t="s">
        <v>703</v>
      </c>
      <c r="F216" s="422" t="s">
        <v>1034</v>
      </c>
      <c r="G216" s="422">
        <v>250</v>
      </c>
      <c r="H216" s="520" t="s">
        <v>1772</v>
      </c>
      <c r="I216" s="422" t="s">
        <v>1773</v>
      </c>
    </row>
    <row r="217" spans="1:9" ht="30" x14ac:dyDescent="0.2">
      <c r="A217" s="421">
        <v>200</v>
      </c>
      <c r="B217" s="421" t="s">
        <v>497</v>
      </c>
      <c r="C217" s="422" t="s">
        <v>1774</v>
      </c>
      <c r="D217" s="422" t="s">
        <v>1775</v>
      </c>
      <c r="E217" s="422" t="s">
        <v>703</v>
      </c>
      <c r="F217" s="422" t="s">
        <v>1605</v>
      </c>
      <c r="G217" s="422">
        <v>250</v>
      </c>
      <c r="H217" s="520" t="s">
        <v>1776</v>
      </c>
      <c r="I217" s="422" t="s">
        <v>1777</v>
      </c>
    </row>
    <row r="218" spans="1:9" ht="15" customHeight="1" x14ac:dyDescent="0.2">
      <c r="A218" s="421">
        <v>201</v>
      </c>
      <c r="B218" s="421" t="s">
        <v>497</v>
      </c>
      <c r="C218" s="422" t="s">
        <v>1778</v>
      </c>
      <c r="D218" s="422" t="s">
        <v>1779</v>
      </c>
      <c r="E218" s="422" t="s">
        <v>703</v>
      </c>
      <c r="F218" s="422" t="s">
        <v>1419</v>
      </c>
      <c r="G218" s="422">
        <v>75</v>
      </c>
      <c r="H218" s="520" t="s">
        <v>1780</v>
      </c>
      <c r="I218" s="422" t="s">
        <v>1781</v>
      </c>
    </row>
    <row r="219" spans="1:9" ht="30" x14ac:dyDescent="0.2">
      <c r="A219" s="421">
        <v>202</v>
      </c>
      <c r="B219" s="421" t="s">
        <v>497</v>
      </c>
      <c r="C219" s="422" t="s">
        <v>1782</v>
      </c>
      <c r="D219" s="422" t="s">
        <v>1783</v>
      </c>
      <c r="E219" s="422" t="s">
        <v>703</v>
      </c>
      <c r="F219" s="422" t="s">
        <v>1725</v>
      </c>
      <c r="G219" s="422">
        <v>250</v>
      </c>
      <c r="H219" s="520" t="s">
        <v>1784</v>
      </c>
      <c r="I219" s="422" t="s">
        <v>1785</v>
      </c>
    </row>
    <row r="220" spans="1:9" ht="30" x14ac:dyDescent="0.2">
      <c r="A220" s="421">
        <v>203</v>
      </c>
      <c r="B220" s="421" t="s">
        <v>497</v>
      </c>
      <c r="C220" s="422" t="s">
        <v>1786</v>
      </c>
      <c r="D220" s="422" t="s">
        <v>1787</v>
      </c>
      <c r="E220" s="422" t="s">
        <v>703</v>
      </c>
      <c r="F220" s="422" t="s">
        <v>1034</v>
      </c>
      <c r="G220" s="422">
        <v>250</v>
      </c>
      <c r="H220" s="520" t="s">
        <v>1788</v>
      </c>
      <c r="I220" s="422" t="s">
        <v>1789</v>
      </c>
    </row>
    <row r="221" spans="1:9" ht="30" x14ac:dyDescent="0.2">
      <c r="A221" s="421">
        <v>204</v>
      </c>
      <c r="B221" s="421" t="s">
        <v>497</v>
      </c>
      <c r="C221" s="422" t="s">
        <v>1790</v>
      </c>
      <c r="D221" s="422" t="s">
        <v>1791</v>
      </c>
      <c r="E221" s="422" t="s">
        <v>703</v>
      </c>
      <c r="F221" s="422" t="s">
        <v>1569</v>
      </c>
      <c r="G221" s="422">
        <v>250</v>
      </c>
      <c r="H221" s="520" t="s">
        <v>1792</v>
      </c>
      <c r="I221" s="422" t="s">
        <v>1793</v>
      </c>
    </row>
    <row r="222" spans="1:9" ht="30" x14ac:dyDescent="0.2">
      <c r="A222" s="421">
        <v>205</v>
      </c>
      <c r="B222" s="421" t="s">
        <v>497</v>
      </c>
      <c r="C222" s="422" t="s">
        <v>1794</v>
      </c>
      <c r="D222" s="422" t="s">
        <v>1795</v>
      </c>
      <c r="E222" s="422" t="s">
        <v>703</v>
      </c>
      <c r="F222" s="422" t="s">
        <v>1012</v>
      </c>
      <c r="G222" s="422">
        <v>250</v>
      </c>
      <c r="H222" s="520" t="s">
        <v>1796</v>
      </c>
      <c r="I222" s="422" t="s">
        <v>1797</v>
      </c>
    </row>
    <row r="223" spans="1:9" ht="30" x14ac:dyDescent="0.2">
      <c r="A223" s="421">
        <v>206</v>
      </c>
      <c r="B223" s="421" t="s">
        <v>497</v>
      </c>
      <c r="C223" s="422" t="s">
        <v>1798</v>
      </c>
      <c r="D223" s="422" t="s">
        <v>1799</v>
      </c>
      <c r="E223" s="422" t="s">
        <v>703</v>
      </c>
      <c r="F223" s="422" t="s">
        <v>1401</v>
      </c>
      <c r="G223" s="422">
        <v>250</v>
      </c>
      <c r="H223" s="520" t="s">
        <v>1800</v>
      </c>
      <c r="I223" s="422" t="s">
        <v>1801</v>
      </c>
    </row>
    <row r="224" spans="1:9" ht="30" x14ac:dyDescent="0.2">
      <c r="A224" s="421">
        <v>207</v>
      </c>
      <c r="B224" s="421" t="s">
        <v>497</v>
      </c>
      <c r="C224" s="422" t="s">
        <v>1802</v>
      </c>
      <c r="D224" s="422" t="s">
        <v>1803</v>
      </c>
      <c r="E224" s="422" t="s">
        <v>703</v>
      </c>
      <c r="F224" s="422" t="s">
        <v>671</v>
      </c>
      <c r="G224" s="422">
        <v>250</v>
      </c>
      <c r="H224" s="520" t="s">
        <v>1804</v>
      </c>
      <c r="I224" s="422" t="s">
        <v>1805</v>
      </c>
    </row>
    <row r="225" spans="1:9" ht="30" x14ac:dyDescent="0.2">
      <c r="A225" s="421">
        <v>208</v>
      </c>
      <c r="B225" s="421" t="s">
        <v>497</v>
      </c>
      <c r="C225" s="422" t="s">
        <v>1806</v>
      </c>
      <c r="D225" s="422" t="s">
        <v>1807</v>
      </c>
      <c r="E225" s="422" t="s">
        <v>703</v>
      </c>
      <c r="F225" s="422" t="s">
        <v>1808</v>
      </c>
      <c r="G225" s="422">
        <v>250</v>
      </c>
      <c r="H225" s="520" t="s">
        <v>1809</v>
      </c>
      <c r="I225" s="422" t="s">
        <v>1810</v>
      </c>
    </row>
    <row r="226" spans="1:9" ht="30" x14ac:dyDescent="0.2">
      <c r="A226" s="421">
        <v>209</v>
      </c>
      <c r="B226" s="421" t="s">
        <v>497</v>
      </c>
      <c r="C226" s="422" t="s">
        <v>1811</v>
      </c>
      <c r="D226" s="422" t="s">
        <v>1812</v>
      </c>
      <c r="E226" s="422" t="s">
        <v>703</v>
      </c>
      <c r="F226" s="422" t="s">
        <v>1813</v>
      </c>
      <c r="G226" s="422">
        <v>375</v>
      </c>
      <c r="H226" s="520" t="s">
        <v>1814</v>
      </c>
      <c r="I226" s="422" t="s">
        <v>1815</v>
      </c>
    </row>
    <row r="227" spans="1:9" ht="15" x14ac:dyDescent="0.2">
      <c r="A227" s="421">
        <v>210</v>
      </c>
      <c r="B227" s="421" t="s">
        <v>497</v>
      </c>
      <c r="C227" s="422" t="s">
        <v>1816</v>
      </c>
      <c r="D227" s="422" t="s">
        <v>1817</v>
      </c>
      <c r="E227" s="422" t="s">
        <v>703</v>
      </c>
      <c r="F227" s="422" t="s">
        <v>1034</v>
      </c>
      <c r="G227" s="422">
        <v>250</v>
      </c>
      <c r="H227" s="520" t="s">
        <v>1818</v>
      </c>
      <c r="I227" s="422" t="s">
        <v>1819</v>
      </c>
    </row>
    <row r="228" spans="1:9" ht="30" x14ac:dyDescent="0.2">
      <c r="A228" s="421">
        <v>211</v>
      </c>
      <c r="B228" s="421" t="s">
        <v>497</v>
      </c>
      <c r="C228" s="422" t="s">
        <v>1820</v>
      </c>
      <c r="D228" s="422" t="s">
        <v>1821</v>
      </c>
      <c r="E228" s="422" t="s">
        <v>703</v>
      </c>
      <c r="F228" s="422" t="s">
        <v>1419</v>
      </c>
      <c r="G228" s="422">
        <v>250</v>
      </c>
      <c r="H228" s="520" t="s">
        <v>1822</v>
      </c>
      <c r="I228" s="422" t="s">
        <v>1823</v>
      </c>
    </row>
    <row r="229" spans="1:9" ht="30" x14ac:dyDescent="0.2">
      <c r="A229" s="421">
        <v>212</v>
      </c>
      <c r="B229" s="421" t="s">
        <v>497</v>
      </c>
      <c r="C229" s="422" t="s">
        <v>1824</v>
      </c>
      <c r="D229" s="422" t="s">
        <v>1825</v>
      </c>
      <c r="E229" s="422" t="s">
        <v>703</v>
      </c>
      <c r="F229" s="422" t="s">
        <v>1826</v>
      </c>
      <c r="G229" s="422">
        <v>500</v>
      </c>
      <c r="H229" s="520" t="s">
        <v>1827</v>
      </c>
      <c r="I229" s="422" t="s">
        <v>1828</v>
      </c>
    </row>
    <row r="230" spans="1:9" ht="30" x14ac:dyDescent="0.2">
      <c r="A230" s="421">
        <v>213</v>
      </c>
      <c r="B230" s="421" t="s">
        <v>497</v>
      </c>
      <c r="C230" s="422" t="s">
        <v>1829</v>
      </c>
      <c r="D230" s="422" t="s">
        <v>1830</v>
      </c>
      <c r="E230" s="422" t="s">
        <v>703</v>
      </c>
      <c r="F230" s="422" t="s">
        <v>1831</v>
      </c>
      <c r="G230" s="422">
        <v>500</v>
      </c>
      <c r="H230" s="520" t="s">
        <v>1832</v>
      </c>
      <c r="I230" s="422" t="s">
        <v>1833</v>
      </c>
    </row>
    <row r="231" spans="1:9" ht="30" x14ac:dyDescent="0.2">
      <c r="A231" s="421">
        <v>214</v>
      </c>
      <c r="B231" s="421" t="s">
        <v>497</v>
      </c>
      <c r="C231" s="422" t="s">
        <v>1834</v>
      </c>
      <c r="D231" s="422" t="s">
        <v>1835</v>
      </c>
      <c r="E231" s="422" t="s">
        <v>703</v>
      </c>
      <c r="F231" s="422" t="s">
        <v>1008</v>
      </c>
      <c r="G231" s="422">
        <v>250</v>
      </c>
      <c r="H231" s="520" t="s">
        <v>1836</v>
      </c>
      <c r="I231" s="422" t="s">
        <v>1837</v>
      </c>
    </row>
    <row r="232" spans="1:9" ht="30" x14ac:dyDescent="0.2">
      <c r="A232" s="421">
        <v>215</v>
      </c>
      <c r="B232" s="421" t="s">
        <v>497</v>
      </c>
      <c r="C232" s="422" t="s">
        <v>1838</v>
      </c>
      <c r="D232" s="422" t="s">
        <v>1839</v>
      </c>
      <c r="E232" s="422" t="s">
        <v>703</v>
      </c>
      <c r="F232" s="422" t="s">
        <v>1034</v>
      </c>
      <c r="G232" s="422">
        <v>1250</v>
      </c>
      <c r="H232" s="520" t="s">
        <v>1840</v>
      </c>
      <c r="I232" s="422" t="s">
        <v>1841</v>
      </c>
    </row>
    <row r="233" spans="1:9" ht="30" x14ac:dyDescent="0.2">
      <c r="A233" s="421">
        <v>216</v>
      </c>
      <c r="B233" s="421" t="s">
        <v>497</v>
      </c>
      <c r="C233" s="422" t="s">
        <v>1842</v>
      </c>
      <c r="D233" s="422" t="s">
        <v>1843</v>
      </c>
      <c r="E233" s="422" t="s">
        <v>703</v>
      </c>
      <c r="F233" s="422" t="s">
        <v>1844</v>
      </c>
      <c r="G233" s="422">
        <v>1375</v>
      </c>
      <c r="H233" s="520" t="s">
        <v>1845</v>
      </c>
      <c r="I233" s="422" t="s">
        <v>1846</v>
      </c>
    </row>
    <row r="234" spans="1:9" ht="30" x14ac:dyDescent="0.2">
      <c r="A234" s="421">
        <v>217</v>
      </c>
      <c r="B234" s="421" t="s">
        <v>497</v>
      </c>
      <c r="C234" s="422" t="s">
        <v>1847</v>
      </c>
      <c r="D234" s="422" t="s">
        <v>1848</v>
      </c>
      <c r="E234" s="422" t="s">
        <v>703</v>
      </c>
      <c r="F234" s="422" t="s">
        <v>1467</v>
      </c>
      <c r="G234" s="422">
        <v>3700</v>
      </c>
      <c r="H234" s="520" t="s">
        <v>1849</v>
      </c>
      <c r="I234" s="422" t="s">
        <v>1850</v>
      </c>
    </row>
    <row r="235" spans="1:9" ht="30" x14ac:dyDescent="0.2">
      <c r="A235" s="421">
        <v>218</v>
      </c>
      <c r="B235" s="421" t="s">
        <v>497</v>
      </c>
      <c r="C235" s="422" t="s">
        <v>1851</v>
      </c>
      <c r="D235" s="422" t="s">
        <v>1852</v>
      </c>
      <c r="E235" s="422" t="s">
        <v>703</v>
      </c>
      <c r="F235" s="422" t="s">
        <v>1853</v>
      </c>
      <c r="G235" s="422">
        <v>2856.09</v>
      </c>
      <c r="H235" s="520" t="s">
        <v>1854</v>
      </c>
      <c r="I235" s="422" t="s">
        <v>1855</v>
      </c>
    </row>
    <row r="236" spans="1:9" ht="30" x14ac:dyDescent="0.2">
      <c r="A236" s="421">
        <v>219</v>
      </c>
      <c r="B236" s="421" t="s">
        <v>497</v>
      </c>
      <c r="C236" s="422" t="s">
        <v>1856</v>
      </c>
      <c r="D236" s="422" t="s">
        <v>1857</v>
      </c>
      <c r="E236" s="422" t="s">
        <v>703</v>
      </c>
      <c r="F236" s="422" t="s">
        <v>1858</v>
      </c>
      <c r="G236" s="422">
        <v>400</v>
      </c>
      <c r="H236" s="520" t="s">
        <v>1859</v>
      </c>
      <c r="I236" s="422" t="s">
        <v>1860</v>
      </c>
    </row>
    <row r="237" spans="1:9" ht="30" x14ac:dyDescent="0.2">
      <c r="A237" s="421">
        <v>220</v>
      </c>
      <c r="B237" s="421" t="s">
        <v>497</v>
      </c>
      <c r="C237" s="422" t="s">
        <v>1861</v>
      </c>
      <c r="D237" s="422" t="s">
        <v>1862</v>
      </c>
      <c r="E237" s="422" t="s">
        <v>703</v>
      </c>
      <c r="F237" s="422" t="s">
        <v>810</v>
      </c>
      <c r="G237" s="422">
        <v>625</v>
      </c>
      <c r="H237" s="520" t="s">
        <v>1863</v>
      </c>
      <c r="I237" s="422" t="s">
        <v>1864</v>
      </c>
    </row>
    <row r="238" spans="1:9" ht="30" x14ac:dyDescent="0.2">
      <c r="A238" s="421">
        <v>221</v>
      </c>
      <c r="B238" s="421" t="s">
        <v>497</v>
      </c>
      <c r="C238" s="422" t="s">
        <v>1865</v>
      </c>
      <c r="D238" s="422" t="s">
        <v>1866</v>
      </c>
      <c r="E238" s="422" t="s">
        <v>703</v>
      </c>
      <c r="F238" s="422" t="s">
        <v>1467</v>
      </c>
      <c r="G238" s="422">
        <v>500</v>
      </c>
      <c r="H238" s="520" t="s">
        <v>1867</v>
      </c>
      <c r="I238" s="422" t="s">
        <v>1868</v>
      </c>
    </row>
    <row r="239" spans="1:9" ht="15" x14ac:dyDescent="0.2">
      <c r="A239" s="421">
        <v>222</v>
      </c>
      <c r="B239" s="421" t="s">
        <v>497</v>
      </c>
      <c r="C239" s="422" t="s">
        <v>1869</v>
      </c>
      <c r="D239" s="422" t="s">
        <v>1870</v>
      </c>
      <c r="E239" s="422" t="s">
        <v>703</v>
      </c>
      <c r="F239" s="422" t="s">
        <v>1871</v>
      </c>
      <c r="G239" s="422">
        <v>1300</v>
      </c>
      <c r="H239" s="520" t="s">
        <v>1872</v>
      </c>
      <c r="I239" s="422" t="s">
        <v>1873</v>
      </c>
    </row>
    <row r="240" spans="1:9" ht="45" x14ac:dyDescent="0.2">
      <c r="A240" s="421">
        <v>223</v>
      </c>
      <c r="B240" s="421" t="s">
        <v>497</v>
      </c>
      <c r="C240" s="422" t="s">
        <v>1874</v>
      </c>
      <c r="D240" s="422" t="s">
        <v>1875</v>
      </c>
      <c r="E240" s="422" t="s">
        <v>703</v>
      </c>
      <c r="F240" s="422" t="s">
        <v>581</v>
      </c>
      <c r="G240" s="422">
        <v>500</v>
      </c>
      <c r="H240" s="520" t="s">
        <v>1876</v>
      </c>
      <c r="I240" s="422" t="s">
        <v>1877</v>
      </c>
    </row>
    <row r="241" spans="1:9" ht="30" x14ac:dyDescent="0.2">
      <c r="A241" s="421">
        <v>224</v>
      </c>
      <c r="B241" s="421" t="s">
        <v>497</v>
      </c>
      <c r="C241" s="422" t="s">
        <v>1878</v>
      </c>
      <c r="D241" s="422" t="s">
        <v>1879</v>
      </c>
      <c r="E241" s="422" t="s">
        <v>703</v>
      </c>
      <c r="F241" s="422" t="s">
        <v>1436</v>
      </c>
      <c r="G241" s="422">
        <v>500</v>
      </c>
      <c r="H241" s="520" t="s">
        <v>1880</v>
      </c>
      <c r="I241" s="422" t="s">
        <v>1881</v>
      </c>
    </row>
    <row r="242" spans="1:9" ht="30" x14ac:dyDescent="0.2">
      <c r="A242" s="421">
        <v>225</v>
      </c>
      <c r="B242" s="421" t="s">
        <v>497</v>
      </c>
      <c r="C242" s="422" t="s">
        <v>1882</v>
      </c>
      <c r="D242" s="422" t="s">
        <v>1883</v>
      </c>
      <c r="E242" s="422" t="s">
        <v>703</v>
      </c>
      <c r="F242" s="422" t="s">
        <v>1436</v>
      </c>
      <c r="G242" s="422">
        <v>1000</v>
      </c>
      <c r="H242" s="520" t="s">
        <v>1884</v>
      </c>
      <c r="I242" s="422" t="s">
        <v>1885</v>
      </c>
    </row>
    <row r="243" spans="1:9" ht="30" x14ac:dyDescent="0.2">
      <c r="A243" s="421">
        <v>226</v>
      </c>
      <c r="B243" s="421" t="s">
        <v>497</v>
      </c>
      <c r="C243" s="422" t="s">
        <v>1886</v>
      </c>
      <c r="D243" s="422" t="s">
        <v>1887</v>
      </c>
      <c r="E243" s="422" t="s">
        <v>703</v>
      </c>
      <c r="F243" s="422" t="s">
        <v>1888</v>
      </c>
      <c r="G243" s="422">
        <v>500</v>
      </c>
      <c r="H243" s="520" t="s">
        <v>1889</v>
      </c>
      <c r="I243" s="422" t="s">
        <v>1890</v>
      </c>
    </row>
    <row r="244" spans="1:9" ht="15" x14ac:dyDescent="0.2">
      <c r="A244" s="421">
        <v>227</v>
      </c>
      <c r="B244" s="421" t="s">
        <v>497</v>
      </c>
      <c r="C244" s="422" t="s">
        <v>1891</v>
      </c>
      <c r="D244" s="422" t="s">
        <v>1892</v>
      </c>
      <c r="E244" s="422" t="s">
        <v>703</v>
      </c>
      <c r="F244" s="422" t="s">
        <v>1893</v>
      </c>
      <c r="G244" s="422">
        <v>250</v>
      </c>
      <c r="H244" s="520" t="s">
        <v>1894</v>
      </c>
      <c r="I244" s="422" t="s">
        <v>1895</v>
      </c>
    </row>
    <row r="245" spans="1:9" ht="30" x14ac:dyDescent="0.2">
      <c r="A245" s="421">
        <v>228</v>
      </c>
      <c r="B245" s="421" t="s">
        <v>497</v>
      </c>
      <c r="C245" s="422" t="s">
        <v>1896</v>
      </c>
      <c r="D245" s="422" t="s">
        <v>1897</v>
      </c>
      <c r="E245" s="422" t="s">
        <v>703</v>
      </c>
      <c r="F245" s="422" t="s">
        <v>1034</v>
      </c>
      <c r="G245" s="422">
        <v>250</v>
      </c>
      <c r="H245" s="520" t="s">
        <v>1898</v>
      </c>
      <c r="I245" s="422" t="s">
        <v>1899</v>
      </c>
    </row>
    <row r="246" spans="1:9" ht="15" x14ac:dyDescent="0.2">
      <c r="A246" s="421">
        <v>229</v>
      </c>
      <c r="B246" s="421" t="s">
        <v>497</v>
      </c>
      <c r="C246" s="422" t="s">
        <v>1900</v>
      </c>
      <c r="D246" s="422" t="s">
        <v>1901</v>
      </c>
      <c r="E246" s="422" t="s">
        <v>703</v>
      </c>
      <c r="F246" s="422" t="s">
        <v>1725</v>
      </c>
      <c r="G246" s="422">
        <v>250</v>
      </c>
      <c r="H246" s="520" t="s">
        <v>1902</v>
      </c>
      <c r="I246" s="422" t="s">
        <v>1903</v>
      </c>
    </row>
    <row r="247" spans="1:9" ht="15" x14ac:dyDescent="0.2">
      <c r="A247" s="421">
        <v>230</v>
      </c>
      <c r="B247" s="421" t="s">
        <v>497</v>
      </c>
      <c r="C247" s="422" t="s">
        <v>1904</v>
      </c>
      <c r="D247" s="422" t="s">
        <v>1905</v>
      </c>
      <c r="E247" s="422" t="s">
        <v>703</v>
      </c>
      <c r="F247" s="422" t="s">
        <v>1906</v>
      </c>
      <c r="G247" s="422">
        <v>250</v>
      </c>
      <c r="H247" s="520" t="s">
        <v>1902</v>
      </c>
      <c r="I247" s="422" t="s">
        <v>1907</v>
      </c>
    </row>
    <row r="248" spans="1:9" ht="30" x14ac:dyDescent="0.2">
      <c r="A248" s="421">
        <v>231</v>
      </c>
      <c r="B248" s="421" t="s">
        <v>497</v>
      </c>
      <c r="C248" s="422" t="s">
        <v>1908</v>
      </c>
      <c r="D248" s="422" t="s">
        <v>1909</v>
      </c>
      <c r="E248" s="422" t="s">
        <v>703</v>
      </c>
      <c r="F248" s="422" t="s">
        <v>671</v>
      </c>
      <c r="G248" s="422">
        <v>250</v>
      </c>
      <c r="H248" s="520" t="s">
        <v>1910</v>
      </c>
      <c r="I248" s="422" t="s">
        <v>1911</v>
      </c>
    </row>
    <row r="249" spans="1:9" ht="30" x14ac:dyDescent="0.2">
      <c r="A249" s="421">
        <v>232</v>
      </c>
      <c r="B249" s="421" t="s">
        <v>497</v>
      </c>
      <c r="C249" s="422" t="s">
        <v>1912</v>
      </c>
      <c r="D249" s="422" t="s">
        <v>1913</v>
      </c>
      <c r="E249" s="422" t="s">
        <v>703</v>
      </c>
      <c r="F249" s="422" t="s">
        <v>1906</v>
      </c>
      <c r="G249" s="422">
        <v>250</v>
      </c>
      <c r="H249" s="520" t="s">
        <v>1914</v>
      </c>
      <c r="I249" s="422" t="s">
        <v>1915</v>
      </c>
    </row>
    <row r="250" spans="1:9" ht="30" x14ac:dyDescent="0.2">
      <c r="A250" s="421">
        <v>233</v>
      </c>
      <c r="B250" s="421" t="s">
        <v>497</v>
      </c>
      <c r="C250" s="422" t="s">
        <v>1916</v>
      </c>
      <c r="D250" s="422" t="s">
        <v>1917</v>
      </c>
      <c r="E250" s="422" t="s">
        <v>703</v>
      </c>
      <c r="F250" s="422" t="s">
        <v>1419</v>
      </c>
      <c r="G250" s="422">
        <v>250</v>
      </c>
      <c r="H250" s="520" t="s">
        <v>1918</v>
      </c>
      <c r="I250" s="422" t="s">
        <v>1919</v>
      </c>
    </row>
    <row r="251" spans="1:9" ht="30" x14ac:dyDescent="0.2">
      <c r="A251" s="421">
        <v>234</v>
      </c>
      <c r="B251" s="421" t="s">
        <v>497</v>
      </c>
      <c r="C251" s="422" t="s">
        <v>1920</v>
      </c>
      <c r="D251" s="422" t="s">
        <v>1921</v>
      </c>
      <c r="E251" s="422" t="s">
        <v>703</v>
      </c>
      <c r="F251" s="422" t="s">
        <v>1725</v>
      </c>
      <c r="G251" s="422">
        <v>250</v>
      </c>
      <c r="H251" s="520" t="s">
        <v>1922</v>
      </c>
      <c r="I251" s="422" t="s">
        <v>1923</v>
      </c>
    </row>
    <row r="252" spans="1:9" ht="30" x14ac:dyDescent="0.2">
      <c r="A252" s="421">
        <v>235</v>
      </c>
      <c r="B252" s="421" t="s">
        <v>497</v>
      </c>
      <c r="C252" s="422" t="s">
        <v>1924</v>
      </c>
      <c r="D252" s="422" t="s">
        <v>1925</v>
      </c>
      <c r="E252" s="422" t="s">
        <v>703</v>
      </c>
      <c r="F252" s="422" t="s">
        <v>1926</v>
      </c>
      <c r="G252" s="422">
        <v>250</v>
      </c>
      <c r="H252" s="520" t="s">
        <v>1927</v>
      </c>
      <c r="I252" s="422" t="s">
        <v>1928</v>
      </c>
    </row>
    <row r="253" spans="1:9" ht="15" x14ac:dyDescent="0.2">
      <c r="A253" s="421">
        <v>236</v>
      </c>
      <c r="B253" s="421" t="s">
        <v>497</v>
      </c>
      <c r="C253" s="422" t="s">
        <v>1929</v>
      </c>
      <c r="D253" s="422" t="s">
        <v>1930</v>
      </c>
      <c r="E253" s="422" t="s">
        <v>703</v>
      </c>
      <c r="F253" s="422" t="s">
        <v>1725</v>
      </c>
      <c r="G253" s="422">
        <v>250</v>
      </c>
      <c r="H253" s="520" t="s">
        <v>1931</v>
      </c>
      <c r="I253" s="422" t="s">
        <v>1932</v>
      </c>
    </row>
    <row r="254" spans="1:9" ht="30" x14ac:dyDescent="0.2">
      <c r="A254" s="421">
        <v>237</v>
      </c>
      <c r="B254" s="421" t="s">
        <v>497</v>
      </c>
      <c r="C254" s="422" t="s">
        <v>1933</v>
      </c>
      <c r="D254" s="422" t="s">
        <v>1934</v>
      </c>
      <c r="E254" s="422" t="s">
        <v>703</v>
      </c>
      <c r="F254" s="422" t="s">
        <v>1034</v>
      </c>
      <c r="G254" s="422">
        <v>250</v>
      </c>
      <c r="H254" s="520" t="s">
        <v>1935</v>
      </c>
      <c r="I254" s="422" t="s">
        <v>1936</v>
      </c>
    </row>
    <row r="255" spans="1:9" ht="30" x14ac:dyDescent="0.2">
      <c r="A255" s="421">
        <v>238</v>
      </c>
      <c r="B255" s="421" t="s">
        <v>497</v>
      </c>
      <c r="C255" s="422" t="s">
        <v>1937</v>
      </c>
      <c r="D255" s="422" t="s">
        <v>1938</v>
      </c>
      <c r="E255" s="422" t="s">
        <v>703</v>
      </c>
      <c r="F255" s="422" t="s">
        <v>685</v>
      </c>
      <c r="G255" s="422">
        <v>250</v>
      </c>
      <c r="H255" s="520" t="s">
        <v>1939</v>
      </c>
      <c r="I255" s="422" t="s">
        <v>1940</v>
      </c>
    </row>
    <row r="256" spans="1:9" ht="15" x14ac:dyDescent="0.2">
      <c r="A256" s="421">
        <v>239</v>
      </c>
      <c r="B256" s="421" t="s">
        <v>497</v>
      </c>
      <c r="C256" s="422" t="s">
        <v>1941</v>
      </c>
      <c r="D256" s="422" t="s">
        <v>1942</v>
      </c>
      <c r="E256" s="422" t="s">
        <v>703</v>
      </c>
      <c r="F256" s="422" t="s">
        <v>1943</v>
      </c>
      <c r="G256" s="422">
        <v>250</v>
      </c>
      <c r="H256" s="520" t="s">
        <v>1944</v>
      </c>
      <c r="I256" s="422" t="s">
        <v>1945</v>
      </c>
    </row>
    <row r="257" spans="1:9" ht="30" x14ac:dyDescent="0.2">
      <c r="A257" s="421">
        <v>240</v>
      </c>
      <c r="B257" s="421" t="s">
        <v>497</v>
      </c>
      <c r="C257" s="422" t="s">
        <v>1946</v>
      </c>
      <c r="D257" s="422" t="s">
        <v>1947</v>
      </c>
      <c r="E257" s="422" t="s">
        <v>1948</v>
      </c>
      <c r="F257" s="422" t="s">
        <v>1949</v>
      </c>
      <c r="G257" s="422">
        <v>2500</v>
      </c>
      <c r="H257" s="520" t="s">
        <v>1950</v>
      </c>
      <c r="I257" s="422" t="s">
        <v>192</v>
      </c>
    </row>
    <row r="258" spans="1:9" ht="60" x14ac:dyDescent="0.2">
      <c r="A258" s="421">
        <v>241</v>
      </c>
      <c r="B258" s="421" t="s">
        <v>497</v>
      </c>
      <c r="C258" s="422" t="s">
        <v>1951</v>
      </c>
      <c r="D258" s="422" t="s">
        <v>1952</v>
      </c>
      <c r="E258" s="422" t="s">
        <v>703</v>
      </c>
      <c r="F258" s="422" t="s">
        <v>1953</v>
      </c>
      <c r="G258" s="422">
        <v>937.5</v>
      </c>
      <c r="H258" s="520">
        <v>45001003522</v>
      </c>
      <c r="I258" s="422" t="s">
        <v>1954</v>
      </c>
    </row>
    <row r="259" spans="1:9" ht="30" x14ac:dyDescent="0.2">
      <c r="A259" s="421">
        <v>242</v>
      </c>
      <c r="B259" s="421" t="s">
        <v>497</v>
      </c>
      <c r="C259" s="422" t="s">
        <v>1955</v>
      </c>
      <c r="D259" s="422" t="s">
        <v>1956</v>
      </c>
      <c r="E259" s="422" t="s">
        <v>703</v>
      </c>
      <c r="F259" s="422" t="s">
        <v>1957</v>
      </c>
      <c r="G259" s="422">
        <v>937.5</v>
      </c>
      <c r="H259" s="520">
        <v>45001004035</v>
      </c>
      <c r="I259" s="422" t="s">
        <v>1958</v>
      </c>
    </row>
    <row r="260" spans="1:9" ht="30" x14ac:dyDescent="0.2">
      <c r="A260" s="421">
        <v>243</v>
      </c>
      <c r="B260" s="421" t="s">
        <v>497</v>
      </c>
      <c r="C260" s="422" t="s">
        <v>1959</v>
      </c>
      <c r="D260" s="422" t="s">
        <v>1960</v>
      </c>
      <c r="E260" s="422" t="s">
        <v>703</v>
      </c>
      <c r="F260" s="422" t="s">
        <v>1961</v>
      </c>
      <c r="G260" s="422">
        <v>937.5</v>
      </c>
      <c r="H260" s="520">
        <v>45001008653</v>
      </c>
      <c r="I260" s="422" t="s">
        <v>1962</v>
      </c>
    </row>
    <row r="261" spans="1:9" ht="30" x14ac:dyDescent="0.2">
      <c r="A261" s="421">
        <v>244</v>
      </c>
      <c r="B261" s="421" t="s">
        <v>497</v>
      </c>
      <c r="C261" s="422" t="s">
        <v>1963</v>
      </c>
      <c r="D261" s="422" t="s">
        <v>1964</v>
      </c>
      <c r="E261" s="422" t="s">
        <v>703</v>
      </c>
      <c r="F261" s="422" t="s">
        <v>1953</v>
      </c>
      <c r="G261" s="422">
        <v>937.5</v>
      </c>
      <c r="H261" s="520">
        <v>45001028228</v>
      </c>
      <c r="I261" s="422" t="s">
        <v>1965</v>
      </c>
    </row>
    <row r="262" spans="1:9" ht="30" x14ac:dyDescent="0.2">
      <c r="A262" s="421">
        <v>245</v>
      </c>
      <c r="B262" s="421" t="s">
        <v>497</v>
      </c>
      <c r="C262" s="422" t="s">
        <v>1966</v>
      </c>
      <c r="D262" s="422" t="s">
        <v>1967</v>
      </c>
      <c r="E262" s="422" t="s">
        <v>703</v>
      </c>
      <c r="F262" s="422" t="s">
        <v>1957</v>
      </c>
      <c r="G262" s="422">
        <v>937.5</v>
      </c>
      <c r="H262" s="520"/>
      <c r="I262" s="422" t="s">
        <v>1968</v>
      </c>
    </row>
    <row r="263" spans="1:9" ht="30" x14ac:dyDescent="0.2">
      <c r="A263" s="421">
        <v>246</v>
      </c>
      <c r="B263" s="421" t="s">
        <v>497</v>
      </c>
      <c r="C263" s="422" t="s">
        <v>1969</v>
      </c>
      <c r="D263" s="422" t="s">
        <v>1970</v>
      </c>
      <c r="E263" s="422" t="s">
        <v>703</v>
      </c>
      <c r="F263" s="422">
        <v>282</v>
      </c>
      <c r="G263" s="422">
        <v>375</v>
      </c>
      <c r="H263" s="520">
        <v>20001028944</v>
      </c>
      <c r="I263" s="422" t="s">
        <v>1971</v>
      </c>
    </row>
    <row r="264" spans="1:9" ht="30" x14ac:dyDescent="0.2">
      <c r="A264" s="421">
        <v>247</v>
      </c>
      <c r="B264" s="421" t="s">
        <v>497</v>
      </c>
      <c r="C264" s="422" t="s">
        <v>4561</v>
      </c>
      <c r="D264" s="422" t="s">
        <v>4562</v>
      </c>
      <c r="E264" s="422" t="s">
        <v>703</v>
      </c>
      <c r="F264" s="422" t="s">
        <v>1419</v>
      </c>
      <c r="G264" s="422">
        <v>375</v>
      </c>
      <c r="H264" s="520" t="s">
        <v>4563</v>
      </c>
      <c r="I264" s="422" t="s">
        <v>4564</v>
      </c>
    </row>
    <row r="265" spans="1:9" ht="30" x14ac:dyDescent="0.2">
      <c r="A265" s="421">
        <v>248</v>
      </c>
      <c r="B265" s="421" t="s">
        <v>497</v>
      </c>
      <c r="C265" s="422" t="s">
        <v>1972</v>
      </c>
      <c r="D265" s="422" t="s">
        <v>1973</v>
      </c>
      <c r="E265" s="422" t="s">
        <v>703</v>
      </c>
      <c r="F265" s="422">
        <v>30</v>
      </c>
      <c r="G265" s="422">
        <v>375</v>
      </c>
      <c r="H265" s="520">
        <v>20001028207</v>
      </c>
      <c r="I265" s="422" t="s">
        <v>1974</v>
      </c>
    </row>
    <row r="266" spans="1:9" ht="30" x14ac:dyDescent="0.2">
      <c r="A266" s="421">
        <v>249</v>
      </c>
      <c r="B266" s="421" t="s">
        <v>497</v>
      </c>
      <c r="C266" s="422" t="s">
        <v>1975</v>
      </c>
      <c r="D266" s="422" t="s">
        <v>1976</v>
      </c>
      <c r="E266" s="422" t="s">
        <v>703</v>
      </c>
      <c r="F266" s="422">
        <v>85</v>
      </c>
      <c r="G266" s="422">
        <v>375</v>
      </c>
      <c r="H266" s="520">
        <v>20001005341</v>
      </c>
      <c r="I266" s="422" t="s">
        <v>1977</v>
      </c>
    </row>
    <row r="267" spans="1:9" ht="30" x14ac:dyDescent="0.2">
      <c r="A267" s="421">
        <v>250</v>
      </c>
      <c r="B267" s="421" t="s">
        <v>497</v>
      </c>
      <c r="C267" s="422" t="s">
        <v>1978</v>
      </c>
      <c r="D267" s="422" t="s">
        <v>1979</v>
      </c>
      <c r="E267" s="422" t="s">
        <v>703</v>
      </c>
      <c r="F267" s="422">
        <v>65.2</v>
      </c>
      <c r="G267" s="422">
        <v>375</v>
      </c>
      <c r="H267" s="520">
        <v>20001039687</v>
      </c>
      <c r="I267" s="422" t="s">
        <v>1980</v>
      </c>
    </row>
    <row r="268" spans="1:9" ht="30" x14ac:dyDescent="0.2">
      <c r="A268" s="421">
        <v>251</v>
      </c>
      <c r="B268" s="421" t="s">
        <v>497</v>
      </c>
      <c r="C268" s="422" t="s">
        <v>1981</v>
      </c>
      <c r="D268" s="422" t="s">
        <v>1982</v>
      </c>
      <c r="E268" s="422" t="s">
        <v>703</v>
      </c>
      <c r="F268" s="422">
        <v>204.1</v>
      </c>
      <c r="G268" s="422">
        <v>375</v>
      </c>
      <c r="H268" s="520">
        <v>20001006876</v>
      </c>
      <c r="I268" s="422" t="s">
        <v>1983</v>
      </c>
    </row>
    <row r="269" spans="1:9" ht="15" x14ac:dyDescent="0.2">
      <c r="A269" s="421">
        <v>252</v>
      </c>
      <c r="B269" s="421" t="s">
        <v>497</v>
      </c>
      <c r="C269" s="422" t="s">
        <v>1984</v>
      </c>
      <c r="D269" s="422" t="s">
        <v>1985</v>
      </c>
      <c r="E269" s="422" t="s">
        <v>703</v>
      </c>
      <c r="F269" s="422">
        <v>23</v>
      </c>
      <c r="G269" s="422">
        <v>375</v>
      </c>
      <c r="H269" s="520">
        <v>20001016069</v>
      </c>
      <c r="I269" s="422" t="s">
        <v>1986</v>
      </c>
    </row>
    <row r="270" spans="1:9" ht="30" x14ac:dyDescent="0.2">
      <c r="A270" s="421">
        <v>253</v>
      </c>
      <c r="B270" s="421" t="s">
        <v>497</v>
      </c>
      <c r="C270" s="422" t="s">
        <v>1987</v>
      </c>
      <c r="D270" s="422" t="s">
        <v>1988</v>
      </c>
      <c r="E270" s="422" t="s">
        <v>703</v>
      </c>
      <c r="F270" s="422">
        <v>221</v>
      </c>
      <c r="G270" s="422">
        <v>375</v>
      </c>
      <c r="H270" s="520">
        <v>20001009731</v>
      </c>
      <c r="I270" s="422" t="s">
        <v>1989</v>
      </c>
    </row>
    <row r="271" spans="1:9" ht="15" customHeight="1" x14ac:dyDescent="0.2">
      <c r="A271" s="421">
        <v>254</v>
      </c>
      <c r="B271" s="421" t="s">
        <v>497</v>
      </c>
      <c r="C271" s="422" t="s">
        <v>1990</v>
      </c>
      <c r="D271" s="422" t="s">
        <v>1991</v>
      </c>
      <c r="E271" s="422" t="s">
        <v>703</v>
      </c>
      <c r="F271" s="422">
        <v>39.200000000000003</v>
      </c>
      <c r="G271" s="422">
        <v>375</v>
      </c>
      <c r="H271" s="520">
        <v>20001010211</v>
      </c>
      <c r="I271" s="422" t="s">
        <v>1992</v>
      </c>
    </row>
    <row r="272" spans="1:9" ht="30" x14ac:dyDescent="0.2">
      <c r="A272" s="421">
        <v>255</v>
      </c>
      <c r="B272" s="421" t="s">
        <v>497</v>
      </c>
      <c r="C272" s="422" t="s">
        <v>1993</v>
      </c>
      <c r="D272" s="422" t="s">
        <v>1994</v>
      </c>
      <c r="E272" s="422" t="s">
        <v>703</v>
      </c>
      <c r="F272" s="422">
        <v>176</v>
      </c>
      <c r="G272" s="422">
        <v>375</v>
      </c>
      <c r="H272" s="520">
        <v>20001001906</v>
      </c>
      <c r="I272" s="422" t="s">
        <v>1995</v>
      </c>
    </row>
    <row r="273" spans="1:9" ht="45" x14ac:dyDescent="0.2">
      <c r="A273" s="421">
        <v>256</v>
      </c>
      <c r="B273" s="421" t="s">
        <v>497</v>
      </c>
      <c r="C273" s="422" t="s">
        <v>1996</v>
      </c>
      <c r="D273" s="422" t="s">
        <v>1997</v>
      </c>
      <c r="E273" s="422" t="s">
        <v>703</v>
      </c>
      <c r="F273" s="422">
        <v>289</v>
      </c>
      <c r="G273" s="422">
        <v>375</v>
      </c>
      <c r="H273" s="520">
        <v>20001009790</v>
      </c>
      <c r="I273" s="422" t="s">
        <v>1998</v>
      </c>
    </row>
    <row r="274" spans="1:9" ht="30" x14ac:dyDescent="0.2">
      <c r="A274" s="421">
        <v>257</v>
      </c>
      <c r="B274" s="421" t="s">
        <v>497</v>
      </c>
      <c r="C274" s="422" t="s">
        <v>1999</v>
      </c>
      <c r="D274" s="422" t="s">
        <v>2000</v>
      </c>
      <c r="E274" s="422" t="s">
        <v>703</v>
      </c>
      <c r="F274" s="422">
        <v>150.1</v>
      </c>
      <c r="G274" s="422">
        <v>375</v>
      </c>
      <c r="H274" s="520">
        <v>20001000999</v>
      </c>
      <c r="I274" s="422" t="s">
        <v>2001</v>
      </c>
    </row>
    <row r="275" spans="1:9" ht="30" x14ac:dyDescent="0.2">
      <c r="A275" s="421">
        <v>258</v>
      </c>
      <c r="B275" s="421" t="s">
        <v>497</v>
      </c>
      <c r="C275" s="422" t="s">
        <v>2002</v>
      </c>
      <c r="D275" s="422" t="s">
        <v>2003</v>
      </c>
      <c r="E275" s="422" t="s">
        <v>703</v>
      </c>
      <c r="F275" s="422">
        <v>47</v>
      </c>
      <c r="G275" s="422">
        <v>375</v>
      </c>
      <c r="H275" s="520">
        <v>20001056705</v>
      </c>
      <c r="I275" s="422" t="s">
        <v>2004</v>
      </c>
    </row>
    <row r="276" spans="1:9" ht="30" x14ac:dyDescent="0.2">
      <c r="A276" s="421">
        <v>259</v>
      </c>
      <c r="B276" s="421" t="s">
        <v>497</v>
      </c>
      <c r="C276" s="422" t="s">
        <v>2005</v>
      </c>
      <c r="D276" s="422" t="s">
        <v>2006</v>
      </c>
      <c r="E276" s="422" t="s">
        <v>703</v>
      </c>
      <c r="F276" s="422">
        <v>277</v>
      </c>
      <c r="G276" s="422">
        <v>375</v>
      </c>
      <c r="H276" s="520" t="s">
        <v>2007</v>
      </c>
      <c r="I276" s="422" t="s">
        <v>2008</v>
      </c>
    </row>
    <row r="277" spans="1:9" ht="30" x14ac:dyDescent="0.2">
      <c r="A277" s="421">
        <v>260</v>
      </c>
      <c r="B277" s="421" t="s">
        <v>497</v>
      </c>
      <c r="C277" s="422" t="s">
        <v>2009</v>
      </c>
      <c r="D277" s="422" t="s">
        <v>2010</v>
      </c>
      <c r="E277" s="422" t="s">
        <v>703</v>
      </c>
      <c r="F277" s="422">
        <v>136</v>
      </c>
      <c r="G277" s="422">
        <v>375</v>
      </c>
      <c r="H277" s="520" t="s">
        <v>2011</v>
      </c>
      <c r="I277" s="422" t="s">
        <v>2012</v>
      </c>
    </row>
    <row r="278" spans="1:9" ht="30" x14ac:dyDescent="0.2">
      <c r="A278" s="421">
        <v>261</v>
      </c>
      <c r="B278" s="421" t="s">
        <v>497</v>
      </c>
      <c r="C278" s="422" t="s">
        <v>2013</v>
      </c>
      <c r="D278" s="422" t="s">
        <v>2014</v>
      </c>
      <c r="E278" s="422" t="s">
        <v>703</v>
      </c>
      <c r="F278" s="422">
        <v>37</v>
      </c>
      <c r="G278" s="422">
        <v>375</v>
      </c>
      <c r="H278" s="520" t="s">
        <v>2015</v>
      </c>
      <c r="I278" s="422" t="s">
        <v>2016</v>
      </c>
    </row>
    <row r="279" spans="1:9" ht="30" x14ac:dyDescent="0.2">
      <c r="A279" s="421">
        <v>262</v>
      </c>
      <c r="B279" s="421" t="s">
        <v>497</v>
      </c>
      <c r="C279" s="422" t="s">
        <v>2017</v>
      </c>
      <c r="D279" s="422" t="s">
        <v>2018</v>
      </c>
      <c r="E279" s="422" t="s">
        <v>703</v>
      </c>
      <c r="F279" s="422" t="s">
        <v>2019</v>
      </c>
      <c r="G279" s="422">
        <v>843.75</v>
      </c>
      <c r="H279" s="520">
        <v>12001047559</v>
      </c>
      <c r="I279" s="422" t="s">
        <v>2020</v>
      </c>
    </row>
    <row r="280" spans="1:9" ht="30" x14ac:dyDescent="0.2">
      <c r="A280" s="421">
        <v>263</v>
      </c>
      <c r="B280" s="421" t="s">
        <v>497</v>
      </c>
      <c r="C280" s="422" t="s">
        <v>2021</v>
      </c>
      <c r="D280" s="422" t="s">
        <v>2022</v>
      </c>
      <c r="E280" s="422" t="s">
        <v>703</v>
      </c>
      <c r="F280" s="422" t="s">
        <v>2023</v>
      </c>
      <c r="G280" s="422">
        <v>500</v>
      </c>
      <c r="H280" s="520">
        <v>12001017466</v>
      </c>
      <c r="I280" s="422" t="s">
        <v>2024</v>
      </c>
    </row>
    <row r="281" spans="1:9" ht="30" x14ac:dyDescent="0.2">
      <c r="A281" s="421">
        <v>264</v>
      </c>
      <c r="B281" s="421" t="s">
        <v>497</v>
      </c>
      <c r="C281" s="422" t="s">
        <v>2025</v>
      </c>
      <c r="D281" s="422" t="s">
        <v>2026</v>
      </c>
      <c r="E281" s="422" t="s">
        <v>703</v>
      </c>
      <c r="F281" s="422" t="s">
        <v>2027</v>
      </c>
      <c r="G281" s="422">
        <v>656.25</v>
      </c>
      <c r="H281" s="520">
        <v>12001001007</v>
      </c>
      <c r="I281" s="422" t="s">
        <v>2028</v>
      </c>
    </row>
    <row r="282" spans="1:9" ht="30" x14ac:dyDescent="0.2">
      <c r="A282" s="421">
        <v>265</v>
      </c>
      <c r="B282" s="421" t="s">
        <v>497</v>
      </c>
      <c r="C282" s="422" t="s">
        <v>2029</v>
      </c>
      <c r="D282" s="422" t="s">
        <v>2030</v>
      </c>
      <c r="E282" s="422" t="s">
        <v>703</v>
      </c>
      <c r="F282" s="422" t="s">
        <v>2031</v>
      </c>
      <c r="G282" s="422">
        <v>500</v>
      </c>
      <c r="H282" s="520">
        <v>12001044158</v>
      </c>
      <c r="I282" s="422" t="s">
        <v>2032</v>
      </c>
    </row>
    <row r="283" spans="1:9" ht="30" x14ac:dyDescent="0.2">
      <c r="A283" s="421">
        <v>266</v>
      </c>
      <c r="B283" s="421" t="s">
        <v>497</v>
      </c>
      <c r="C283" s="422" t="s">
        <v>2033</v>
      </c>
      <c r="D283" s="422" t="s">
        <v>2034</v>
      </c>
      <c r="E283" s="422" t="s">
        <v>703</v>
      </c>
      <c r="F283" s="422" t="s">
        <v>2035</v>
      </c>
      <c r="G283" s="422">
        <v>437.5</v>
      </c>
      <c r="H283" s="520">
        <v>12001080034</v>
      </c>
      <c r="I283" s="422" t="s">
        <v>2036</v>
      </c>
    </row>
    <row r="284" spans="1:9" ht="30" x14ac:dyDescent="0.2">
      <c r="A284" s="421">
        <v>267</v>
      </c>
      <c r="B284" s="421" t="s">
        <v>497</v>
      </c>
      <c r="C284" s="422" t="s">
        <v>2037</v>
      </c>
      <c r="D284" s="422" t="s">
        <v>2038</v>
      </c>
      <c r="E284" s="422" t="s">
        <v>703</v>
      </c>
      <c r="F284" s="422" t="s">
        <v>2039</v>
      </c>
      <c r="G284" s="422">
        <v>562.5</v>
      </c>
      <c r="H284" s="520">
        <v>12001001254</v>
      </c>
      <c r="I284" s="422" t="s">
        <v>2040</v>
      </c>
    </row>
    <row r="285" spans="1:9" ht="30" x14ac:dyDescent="0.2">
      <c r="A285" s="421">
        <v>268</v>
      </c>
      <c r="B285" s="421" t="s">
        <v>497</v>
      </c>
      <c r="C285" s="422" t="s">
        <v>2041</v>
      </c>
      <c r="D285" s="422" t="s">
        <v>2042</v>
      </c>
      <c r="E285" s="422" t="s">
        <v>703</v>
      </c>
      <c r="F285" s="422" t="s">
        <v>2043</v>
      </c>
      <c r="G285" s="422">
        <v>750</v>
      </c>
      <c r="H285" s="520">
        <v>12001027347</v>
      </c>
      <c r="I285" s="422" t="s">
        <v>2044</v>
      </c>
    </row>
    <row r="286" spans="1:9" ht="30" x14ac:dyDescent="0.2">
      <c r="A286" s="421">
        <v>269</v>
      </c>
      <c r="B286" s="421" t="s">
        <v>497</v>
      </c>
      <c r="C286" s="422" t="s">
        <v>2045</v>
      </c>
      <c r="D286" s="422" t="s">
        <v>2046</v>
      </c>
      <c r="E286" s="422" t="s">
        <v>703</v>
      </c>
      <c r="F286" s="422" t="s">
        <v>2047</v>
      </c>
      <c r="G286" s="422">
        <v>656.25</v>
      </c>
      <c r="H286" s="520">
        <v>12001033471</v>
      </c>
      <c r="I286" s="422" t="s">
        <v>2048</v>
      </c>
    </row>
    <row r="287" spans="1:9" ht="30" x14ac:dyDescent="0.2">
      <c r="A287" s="421">
        <v>270</v>
      </c>
      <c r="B287" s="421" t="s">
        <v>497</v>
      </c>
      <c r="C287" s="422" t="s">
        <v>2049</v>
      </c>
      <c r="D287" s="422" t="s">
        <v>2050</v>
      </c>
      <c r="E287" s="422" t="s">
        <v>703</v>
      </c>
      <c r="F287" s="422" t="s">
        <v>2051</v>
      </c>
      <c r="G287" s="422">
        <v>375</v>
      </c>
      <c r="H287" s="520">
        <v>12001073788</v>
      </c>
      <c r="I287" s="422" t="s">
        <v>2052</v>
      </c>
    </row>
    <row r="288" spans="1:9" ht="30" x14ac:dyDescent="0.2">
      <c r="A288" s="421">
        <v>271</v>
      </c>
      <c r="B288" s="421" t="s">
        <v>497</v>
      </c>
      <c r="C288" s="422" t="s">
        <v>2053</v>
      </c>
      <c r="D288" s="422" t="s">
        <v>2054</v>
      </c>
      <c r="E288" s="422" t="s">
        <v>703</v>
      </c>
      <c r="F288" s="422" t="s">
        <v>2055</v>
      </c>
      <c r="G288" s="422">
        <v>468.75</v>
      </c>
      <c r="H288" s="520">
        <v>12001009089</v>
      </c>
      <c r="I288" s="422" t="s">
        <v>2056</v>
      </c>
    </row>
    <row r="289" spans="1:9" ht="30" x14ac:dyDescent="0.2">
      <c r="A289" s="421">
        <v>272</v>
      </c>
      <c r="B289" s="421" t="s">
        <v>497</v>
      </c>
      <c r="C289" s="422" t="s">
        <v>2057</v>
      </c>
      <c r="D289" s="422" t="s">
        <v>2058</v>
      </c>
      <c r="E289" s="422" t="s">
        <v>703</v>
      </c>
      <c r="F289" s="422" t="s">
        <v>2059</v>
      </c>
      <c r="G289" s="422">
        <v>937.5</v>
      </c>
      <c r="H289" s="520" t="s">
        <v>2060</v>
      </c>
      <c r="I289" s="422" t="s">
        <v>2061</v>
      </c>
    </row>
    <row r="290" spans="1:9" ht="30" x14ac:dyDescent="0.2">
      <c r="A290" s="421">
        <v>273</v>
      </c>
      <c r="B290" s="421" t="s">
        <v>497</v>
      </c>
      <c r="C290" s="422" t="s">
        <v>2062</v>
      </c>
      <c r="D290" s="422" t="s">
        <v>2063</v>
      </c>
      <c r="E290" s="422" t="s">
        <v>703</v>
      </c>
      <c r="F290" s="422" t="s">
        <v>2064</v>
      </c>
      <c r="G290" s="422">
        <v>375</v>
      </c>
      <c r="H290" s="520" t="s">
        <v>2065</v>
      </c>
      <c r="I290" s="422" t="s">
        <v>2066</v>
      </c>
    </row>
    <row r="291" spans="1:9" ht="30" x14ac:dyDescent="0.2">
      <c r="A291" s="421">
        <v>274</v>
      </c>
      <c r="B291" s="421" t="s">
        <v>497</v>
      </c>
      <c r="C291" s="422" t="s">
        <v>2067</v>
      </c>
      <c r="D291" s="422" t="s">
        <v>2068</v>
      </c>
      <c r="E291" s="422" t="s">
        <v>703</v>
      </c>
      <c r="F291" s="422" t="s">
        <v>2069</v>
      </c>
      <c r="G291" s="422">
        <v>312.5</v>
      </c>
      <c r="H291" s="520" t="s">
        <v>2070</v>
      </c>
      <c r="I291" s="422" t="s">
        <v>2071</v>
      </c>
    </row>
    <row r="292" spans="1:9" ht="30" x14ac:dyDescent="0.2">
      <c r="A292" s="421">
        <v>275</v>
      </c>
      <c r="B292" s="421" t="s">
        <v>497</v>
      </c>
      <c r="C292" s="422" t="s">
        <v>2072</v>
      </c>
      <c r="D292" s="422" t="s">
        <v>2073</v>
      </c>
      <c r="E292" s="422" t="s">
        <v>703</v>
      </c>
      <c r="F292" s="422" t="s">
        <v>2074</v>
      </c>
      <c r="G292" s="422">
        <v>750</v>
      </c>
      <c r="H292" s="520" t="s">
        <v>2075</v>
      </c>
      <c r="I292" s="422" t="s">
        <v>2076</v>
      </c>
    </row>
    <row r="293" spans="1:9" ht="30" x14ac:dyDescent="0.2">
      <c r="A293" s="421">
        <v>276</v>
      </c>
      <c r="B293" s="421" t="s">
        <v>497</v>
      </c>
      <c r="C293" s="422" t="s">
        <v>2077</v>
      </c>
      <c r="D293" s="422" t="s">
        <v>2078</v>
      </c>
      <c r="E293" s="422" t="s">
        <v>703</v>
      </c>
      <c r="F293" s="422" t="s">
        <v>2079</v>
      </c>
      <c r="G293" s="422">
        <v>375</v>
      </c>
      <c r="H293" s="520" t="s">
        <v>2080</v>
      </c>
      <c r="I293" s="422" t="s">
        <v>2081</v>
      </c>
    </row>
    <row r="294" spans="1:9" ht="30" x14ac:dyDescent="0.2">
      <c r="A294" s="421">
        <v>277</v>
      </c>
      <c r="B294" s="421" t="s">
        <v>497</v>
      </c>
      <c r="C294" s="422" t="s">
        <v>2082</v>
      </c>
      <c r="D294" s="422" t="s">
        <v>2083</v>
      </c>
      <c r="E294" s="422" t="s">
        <v>703</v>
      </c>
      <c r="F294" s="422" t="s">
        <v>2084</v>
      </c>
      <c r="G294" s="422">
        <v>625</v>
      </c>
      <c r="H294" s="520" t="s">
        <v>2085</v>
      </c>
      <c r="I294" s="422" t="s">
        <v>2086</v>
      </c>
    </row>
    <row r="295" spans="1:9" ht="30" x14ac:dyDescent="0.2">
      <c r="A295" s="421">
        <v>278</v>
      </c>
      <c r="B295" s="421" t="s">
        <v>497</v>
      </c>
      <c r="C295" s="422" t="s">
        <v>2087</v>
      </c>
      <c r="D295" s="422" t="s">
        <v>2088</v>
      </c>
      <c r="E295" s="422" t="s">
        <v>703</v>
      </c>
      <c r="F295" s="422" t="s">
        <v>2084</v>
      </c>
      <c r="G295" s="422">
        <v>625</v>
      </c>
      <c r="H295" s="520" t="s">
        <v>2089</v>
      </c>
      <c r="I295" s="422" t="s">
        <v>2090</v>
      </c>
    </row>
    <row r="296" spans="1:9" ht="30" x14ac:dyDescent="0.2">
      <c r="A296" s="421">
        <v>279</v>
      </c>
      <c r="B296" s="421" t="s">
        <v>497</v>
      </c>
      <c r="C296" s="422" t="s">
        <v>2091</v>
      </c>
      <c r="D296" s="422" t="s">
        <v>2092</v>
      </c>
      <c r="E296" s="422" t="s">
        <v>703</v>
      </c>
      <c r="F296" s="422" t="s">
        <v>2093</v>
      </c>
      <c r="G296" s="422">
        <v>500</v>
      </c>
      <c r="H296" s="520" t="s">
        <v>2094</v>
      </c>
      <c r="I296" s="422" t="s">
        <v>2095</v>
      </c>
    </row>
    <row r="297" spans="1:9" ht="45" x14ac:dyDescent="0.2">
      <c r="A297" s="421">
        <v>280</v>
      </c>
      <c r="B297" s="421" t="s">
        <v>497</v>
      </c>
      <c r="C297" s="422" t="s">
        <v>2096</v>
      </c>
      <c r="D297" s="422" t="s">
        <v>2097</v>
      </c>
      <c r="E297" s="422" t="s">
        <v>703</v>
      </c>
      <c r="F297" s="422" t="s">
        <v>2098</v>
      </c>
      <c r="G297" s="422">
        <v>250</v>
      </c>
      <c r="H297" s="520">
        <v>26001027579</v>
      </c>
      <c r="I297" s="422" t="s">
        <v>2099</v>
      </c>
    </row>
    <row r="298" spans="1:9" ht="45" x14ac:dyDescent="0.2">
      <c r="A298" s="421">
        <v>281</v>
      </c>
      <c r="B298" s="421" t="s">
        <v>497</v>
      </c>
      <c r="C298" s="422" t="s">
        <v>2100</v>
      </c>
      <c r="D298" s="422" t="s">
        <v>2101</v>
      </c>
      <c r="E298" s="422" t="s">
        <v>703</v>
      </c>
      <c r="F298" s="422" t="s">
        <v>2098</v>
      </c>
      <c r="G298" s="422">
        <v>250</v>
      </c>
      <c r="H298" s="520">
        <v>26001020553</v>
      </c>
      <c r="I298" s="422" t="s">
        <v>2102</v>
      </c>
    </row>
    <row r="299" spans="1:9" ht="45" x14ac:dyDescent="0.2">
      <c r="A299" s="421">
        <v>282</v>
      </c>
      <c r="B299" s="421" t="s">
        <v>497</v>
      </c>
      <c r="C299" s="422" t="s">
        <v>2103</v>
      </c>
      <c r="D299" s="422" t="s">
        <v>2104</v>
      </c>
      <c r="E299" s="422" t="s">
        <v>703</v>
      </c>
      <c r="F299" s="422" t="s">
        <v>2098</v>
      </c>
      <c r="G299" s="422">
        <v>250</v>
      </c>
      <c r="H299" s="520">
        <v>26001030820</v>
      </c>
      <c r="I299" s="422" t="s">
        <v>2105</v>
      </c>
    </row>
    <row r="300" spans="1:9" ht="30" x14ac:dyDescent="0.2">
      <c r="A300" s="421">
        <v>283</v>
      </c>
      <c r="B300" s="421" t="s">
        <v>497</v>
      </c>
      <c r="C300" s="422" t="s">
        <v>2106</v>
      </c>
      <c r="D300" s="422" t="s">
        <v>2107</v>
      </c>
      <c r="E300" s="422" t="s">
        <v>703</v>
      </c>
      <c r="F300" s="422" t="s">
        <v>2108</v>
      </c>
      <c r="G300" s="422">
        <v>250</v>
      </c>
      <c r="H300" s="520">
        <v>26001000279</v>
      </c>
      <c r="I300" s="422" t="s">
        <v>2109</v>
      </c>
    </row>
    <row r="301" spans="1:9" ht="30" customHeight="1" x14ac:dyDescent="0.2">
      <c r="A301" s="421">
        <v>284</v>
      </c>
      <c r="B301" s="421" t="s">
        <v>497</v>
      </c>
      <c r="C301" s="422" t="s">
        <v>2110</v>
      </c>
      <c r="D301" s="422" t="s">
        <v>2111</v>
      </c>
      <c r="E301" s="422" t="s">
        <v>703</v>
      </c>
      <c r="F301" s="422" t="s">
        <v>2112</v>
      </c>
      <c r="G301" s="422">
        <v>250</v>
      </c>
      <c r="H301" s="520">
        <v>26001009402</v>
      </c>
      <c r="I301" s="422" t="s">
        <v>2113</v>
      </c>
    </row>
    <row r="302" spans="1:9" ht="45" x14ac:dyDescent="0.2">
      <c r="A302" s="421">
        <v>285</v>
      </c>
      <c r="B302" s="421" t="s">
        <v>497</v>
      </c>
      <c r="C302" s="422" t="s">
        <v>2114</v>
      </c>
      <c r="D302" s="422" t="s">
        <v>2115</v>
      </c>
      <c r="E302" s="422" t="s">
        <v>703</v>
      </c>
      <c r="F302" s="422" t="s">
        <v>2098</v>
      </c>
      <c r="G302" s="422">
        <v>250</v>
      </c>
      <c r="H302" s="520">
        <v>26001031086</v>
      </c>
      <c r="I302" s="422" t="s">
        <v>2116</v>
      </c>
    </row>
    <row r="303" spans="1:9" ht="45" x14ac:dyDescent="0.2">
      <c r="A303" s="421">
        <v>286</v>
      </c>
      <c r="B303" s="421" t="s">
        <v>497</v>
      </c>
      <c r="C303" s="422" t="s">
        <v>2117</v>
      </c>
      <c r="D303" s="422" t="s">
        <v>2118</v>
      </c>
      <c r="E303" s="422" t="s">
        <v>703</v>
      </c>
      <c r="F303" s="422" t="s">
        <v>2119</v>
      </c>
      <c r="G303" s="422">
        <v>250</v>
      </c>
      <c r="H303" s="520">
        <v>26001024126</v>
      </c>
      <c r="I303" s="422" t="s">
        <v>2120</v>
      </c>
    </row>
    <row r="304" spans="1:9" ht="45" x14ac:dyDescent="0.2">
      <c r="A304" s="421">
        <v>287</v>
      </c>
      <c r="B304" s="421" t="s">
        <v>497</v>
      </c>
      <c r="C304" s="422" t="s">
        <v>2121</v>
      </c>
      <c r="D304" s="422" t="s">
        <v>2122</v>
      </c>
      <c r="E304" s="422" t="s">
        <v>703</v>
      </c>
      <c r="F304" s="422" t="s">
        <v>2123</v>
      </c>
      <c r="G304" s="422">
        <v>250</v>
      </c>
      <c r="H304" s="520">
        <v>26001003397</v>
      </c>
      <c r="I304" s="422" t="s">
        <v>2124</v>
      </c>
    </row>
    <row r="305" spans="1:9" ht="45" x14ac:dyDescent="0.2">
      <c r="A305" s="421">
        <v>288</v>
      </c>
      <c r="B305" s="421" t="s">
        <v>497</v>
      </c>
      <c r="C305" s="422" t="s">
        <v>2125</v>
      </c>
      <c r="D305" s="422" t="s">
        <v>2126</v>
      </c>
      <c r="E305" s="422" t="s">
        <v>703</v>
      </c>
      <c r="F305" s="422" t="s">
        <v>2123</v>
      </c>
      <c r="G305" s="422">
        <v>250</v>
      </c>
      <c r="H305" s="520">
        <v>26001011712</v>
      </c>
      <c r="I305" s="422" t="s">
        <v>2127</v>
      </c>
    </row>
    <row r="306" spans="1:9" ht="45" x14ac:dyDescent="0.2">
      <c r="A306" s="421">
        <v>289</v>
      </c>
      <c r="B306" s="421" t="s">
        <v>497</v>
      </c>
      <c r="C306" s="422" t="s">
        <v>2128</v>
      </c>
      <c r="D306" s="422" t="s">
        <v>2129</v>
      </c>
      <c r="E306" s="422" t="s">
        <v>703</v>
      </c>
      <c r="F306" s="422" t="s">
        <v>2130</v>
      </c>
      <c r="G306" s="422">
        <v>250</v>
      </c>
      <c r="H306" s="520">
        <v>26001015523</v>
      </c>
      <c r="I306" s="422" t="s">
        <v>2131</v>
      </c>
    </row>
    <row r="307" spans="1:9" ht="45" x14ac:dyDescent="0.2">
      <c r="A307" s="421">
        <v>290</v>
      </c>
      <c r="B307" s="421" t="s">
        <v>497</v>
      </c>
      <c r="C307" s="422" t="s">
        <v>2132</v>
      </c>
      <c r="D307" s="422" t="s">
        <v>2133</v>
      </c>
      <c r="E307" s="422" t="s">
        <v>703</v>
      </c>
      <c r="F307" s="422" t="s">
        <v>2134</v>
      </c>
      <c r="G307" s="422">
        <v>250</v>
      </c>
      <c r="H307" s="520">
        <v>26001030232</v>
      </c>
      <c r="I307" s="422" t="s">
        <v>2135</v>
      </c>
    </row>
    <row r="308" spans="1:9" ht="45" x14ac:dyDescent="0.2">
      <c r="A308" s="421">
        <v>291</v>
      </c>
      <c r="B308" s="421" t="s">
        <v>497</v>
      </c>
      <c r="C308" s="422" t="s">
        <v>2136</v>
      </c>
      <c r="D308" s="422" t="s">
        <v>2137</v>
      </c>
      <c r="E308" s="422" t="s">
        <v>703</v>
      </c>
      <c r="F308" s="422" t="s">
        <v>2119</v>
      </c>
      <c r="G308" s="422">
        <v>250</v>
      </c>
      <c r="H308" s="520">
        <v>26001020468</v>
      </c>
      <c r="I308" s="422" t="s">
        <v>2138</v>
      </c>
    </row>
    <row r="309" spans="1:9" ht="45" x14ac:dyDescent="0.2">
      <c r="A309" s="421">
        <v>292</v>
      </c>
      <c r="B309" s="421" t="s">
        <v>497</v>
      </c>
      <c r="C309" s="422" t="s">
        <v>2139</v>
      </c>
      <c r="D309" s="422" t="s">
        <v>2140</v>
      </c>
      <c r="E309" s="422" t="s">
        <v>703</v>
      </c>
      <c r="F309" s="422" t="s">
        <v>2123</v>
      </c>
      <c r="G309" s="422">
        <v>250</v>
      </c>
      <c r="H309" s="520">
        <v>26001005550</v>
      </c>
      <c r="I309" s="422" t="s">
        <v>2141</v>
      </c>
    </row>
    <row r="310" spans="1:9" ht="45" x14ac:dyDescent="0.2">
      <c r="A310" s="421">
        <v>293</v>
      </c>
      <c r="B310" s="421" t="s">
        <v>497</v>
      </c>
      <c r="C310" s="422" t="s">
        <v>2142</v>
      </c>
      <c r="D310" s="422" t="s">
        <v>2143</v>
      </c>
      <c r="E310" s="422" t="s">
        <v>703</v>
      </c>
      <c r="F310" s="422" t="s">
        <v>2134</v>
      </c>
      <c r="G310" s="422">
        <v>250</v>
      </c>
      <c r="H310" s="520" t="s">
        <v>2144</v>
      </c>
      <c r="I310" s="422" t="s">
        <v>2145</v>
      </c>
    </row>
    <row r="311" spans="1:9" ht="45" x14ac:dyDescent="0.2">
      <c r="A311" s="421">
        <v>294</v>
      </c>
      <c r="B311" s="421" t="s">
        <v>497</v>
      </c>
      <c r="C311" s="422" t="s">
        <v>2146</v>
      </c>
      <c r="D311" s="422" t="s">
        <v>2147</v>
      </c>
      <c r="E311" s="422" t="s">
        <v>703</v>
      </c>
      <c r="F311" s="422" t="s">
        <v>2148</v>
      </c>
      <c r="G311" s="422">
        <v>250</v>
      </c>
      <c r="H311" s="520" t="s">
        <v>2149</v>
      </c>
      <c r="I311" s="422" t="s">
        <v>2150</v>
      </c>
    </row>
    <row r="312" spans="1:9" ht="45" x14ac:dyDescent="0.2">
      <c r="A312" s="421">
        <v>295</v>
      </c>
      <c r="B312" s="421" t="s">
        <v>497</v>
      </c>
      <c r="C312" s="422" t="s">
        <v>2151</v>
      </c>
      <c r="D312" s="422" t="s">
        <v>2152</v>
      </c>
      <c r="E312" s="422" t="s">
        <v>703</v>
      </c>
      <c r="F312" s="422" t="s">
        <v>2119</v>
      </c>
      <c r="G312" s="422">
        <v>250</v>
      </c>
      <c r="H312" s="520" t="s">
        <v>2153</v>
      </c>
      <c r="I312" s="422" t="s">
        <v>2154</v>
      </c>
    </row>
    <row r="313" spans="1:9" ht="45" x14ac:dyDescent="0.2">
      <c r="A313" s="421">
        <v>296</v>
      </c>
      <c r="B313" s="421" t="s">
        <v>497</v>
      </c>
      <c r="C313" s="422" t="s">
        <v>2155</v>
      </c>
      <c r="D313" s="422" t="s">
        <v>2156</v>
      </c>
      <c r="E313" s="422" t="s">
        <v>703</v>
      </c>
      <c r="F313" s="422" t="s">
        <v>2157</v>
      </c>
      <c r="G313" s="422">
        <v>250</v>
      </c>
      <c r="H313" s="520" t="s">
        <v>2158</v>
      </c>
      <c r="I313" s="422" t="s">
        <v>2159</v>
      </c>
    </row>
    <row r="314" spans="1:9" ht="60" x14ac:dyDescent="0.2">
      <c r="A314" s="421">
        <v>297</v>
      </c>
      <c r="B314" s="421" t="s">
        <v>497</v>
      </c>
      <c r="C314" s="422" t="s">
        <v>2160</v>
      </c>
      <c r="D314" s="422" t="s">
        <v>2161</v>
      </c>
      <c r="E314" s="422" t="s">
        <v>703</v>
      </c>
      <c r="F314" s="422" t="s">
        <v>2098</v>
      </c>
      <c r="G314" s="422">
        <v>250</v>
      </c>
      <c r="H314" s="520" t="s">
        <v>2162</v>
      </c>
      <c r="I314" s="422" t="s">
        <v>2163</v>
      </c>
    </row>
    <row r="315" spans="1:9" ht="60" x14ac:dyDescent="0.2">
      <c r="A315" s="421">
        <v>298</v>
      </c>
      <c r="B315" s="421" t="s">
        <v>497</v>
      </c>
      <c r="C315" s="422" t="s">
        <v>2164</v>
      </c>
      <c r="D315" s="422" t="s">
        <v>2165</v>
      </c>
      <c r="E315" s="422" t="s">
        <v>703</v>
      </c>
      <c r="F315" s="422" t="s">
        <v>2157</v>
      </c>
      <c r="G315" s="422">
        <v>250</v>
      </c>
      <c r="H315" s="520" t="s">
        <v>2166</v>
      </c>
      <c r="I315" s="422" t="s">
        <v>2167</v>
      </c>
    </row>
    <row r="316" spans="1:9" ht="45" x14ac:dyDescent="0.2">
      <c r="A316" s="421">
        <v>299</v>
      </c>
      <c r="B316" s="421" t="s">
        <v>497</v>
      </c>
      <c r="C316" s="422" t="s">
        <v>2168</v>
      </c>
      <c r="D316" s="422" t="s">
        <v>2169</v>
      </c>
      <c r="E316" s="422" t="s">
        <v>703</v>
      </c>
      <c r="F316" s="422" t="s">
        <v>2170</v>
      </c>
      <c r="G316" s="422">
        <v>250</v>
      </c>
      <c r="H316" s="520" t="s">
        <v>2171</v>
      </c>
      <c r="I316" s="422" t="s">
        <v>2172</v>
      </c>
    </row>
    <row r="317" spans="1:9" ht="45" x14ac:dyDescent="0.2">
      <c r="A317" s="421">
        <v>300</v>
      </c>
      <c r="B317" s="421" t="s">
        <v>497</v>
      </c>
      <c r="C317" s="422" t="s">
        <v>2173</v>
      </c>
      <c r="D317" s="422" t="s">
        <v>2174</v>
      </c>
      <c r="E317" s="422" t="s">
        <v>703</v>
      </c>
      <c r="F317" s="422" t="s">
        <v>2130</v>
      </c>
      <c r="G317" s="422">
        <v>250</v>
      </c>
      <c r="H317" s="520" t="s">
        <v>2175</v>
      </c>
      <c r="I317" s="422" t="s">
        <v>2176</v>
      </c>
    </row>
    <row r="318" spans="1:9" ht="45" x14ac:dyDescent="0.2">
      <c r="A318" s="421">
        <v>301</v>
      </c>
      <c r="B318" s="421" t="s">
        <v>497</v>
      </c>
      <c r="C318" s="422" t="s">
        <v>2177</v>
      </c>
      <c r="D318" s="422" t="s">
        <v>2178</v>
      </c>
      <c r="E318" s="422" t="s">
        <v>703</v>
      </c>
      <c r="F318" s="422" t="s">
        <v>2134</v>
      </c>
      <c r="G318" s="422">
        <v>250</v>
      </c>
      <c r="H318" s="520" t="s">
        <v>2179</v>
      </c>
      <c r="I318" s="422" t="s">
        <v>2180</v>
      </c>
    </row>
    <row r="319" spans="1:9" ht="45" x14ac:dyDescent="0.2">
      <c r="A319" s="421">
        <v>302</v>
      </c>
      <c r="B319" s="421" t="s">
        <v>497</v>
      </c>
      <c r="C319" s="422" t="s">
        <v>2181</v>
      </c>
      <c r="D319" s="422" t="s">
        <v>2182</v>
      </c>
      <c r="E319" s="422" t="s">
        <v>703</v>
      </c>
      <c r="F319" s="422" t="s">
        <v>2170</v>
      </c>
      <c r="G319" s="422">
        <v>250</v>
      </c>
      <c r="H319" s="520" t="s">
        <v>2183</v>
      </c>
      <c r="I319" s="422" t="s">
        <v>2184</v>
      </c>
    </row>
    <row r="320" spans="1:9" ht="45" x14ac:dyDescent="0.2">
      <c r="A320" s="421">
        <v>303</v>
      </c>
      <c r="B320" s="421" t="s">
        <v>497</v>
      </c>
      <c r="C320" s="422" t="s">
        <v>2185</v>
      </c>
      <c r="D320" s="422" t="s">
        <v>2186</v>
      </c>
      <c r="E320" s="422" t="s">
        <v>703</v>
      </c>
      <c r="F320" s="422" t="s">
        <v>2157</v>
      </c>
      <c r="G320" s="422">
        <v>250</v>
      </c>
      <c r="H320" s="520" t="s">
        <v>2187</v>
      </c>
      <c r="I320" s="422" t="s">
        <v>2188</v>
      </c>
    </row>
    <row r="321" spans="1:9" ht="30" x14ac:dyDescent="0.2">
      <c r="A321" s="421">
        <v>304</v>
      </c>
      <c r="B321" s="421" t="s">
        <v>497</v>
      </c>
      <c r="C321" s="422" t="s">
        <v>2189</v>
      </c>
      <c r="D321" s="422" t="s">
        <v>2190</v>
      </c>
      <c r="E321" s="422" t="s">
        <v>703</v>
      </c>
      <c r="F321" s="422" t="s">
        <v>2157</v>
      </c>
      <c r="G321" s="422">
        <v>250</v>
      </c>
      <c r="H321" s="520" t="s">
        <v>2191</v>
      </c>
      <c r="I321" s="422" t="s">
        <v>2192</v>
      </c>
    </row>
    <row r="322" spans="1:9" ht="45" x14ac:dyDescent="0.2">
      <c r="A322" s="421">
        <v>305</v>
      </c>
      <c r="B322" s="421" t="s">
        <v>497</v>
      </c>
      <c r="C322" s="422" t="s">
        <v>2193</v>
      </c>
      <c r="D322" s="422" t="s">
        <v>2194</v>
      </c>
      <c r="E322" s="422" t="s">
        <v>703</v>
      </c>
      <c r="F322" s="422" t="s">
        <v>2157</v>
      </c>
      <c r="G322" s="422">
        <v>250</v>
      </c>
      <c r="H322" s="520" t="s">
        <v>2195</v>
      </c>
      <c r="I322" s="422" t="s">
        <v>2196</v>
      </c>
    </row>
    <row r="323" spans="1:9" ht="45" x14ac:dyDescent="0.2">
      <c r="A323" s="421">
        <v>306</v>
      </c>
      <c r="B323" s="421" t="s">
        <v>497</v>
      </c>
      <c r="C323" s="422" t="s">
        <v>2197</v>
      </c>
      <c r="D323" s="422" t="s">
        <v>2198</v>
      </c>
      <c r="E323" s="422" t="s">
        <v>703</v>
      </c>
      <c r="F323" s="422" t="s">
        <v>2134</v>
      </c>
      <c r="G323" s="422">
        <v>250</v>
      </c>
      <c r="H323" s="520" t="s">
        <v>2199</v>
      </c>
      <c r="I323" s="422" t="s">
        <v>2200</v>
      </c>
    </row>
    <row r="324" spans="1:9" ht="45" x14ac:dyDescent="0.2">
      <c r="A324" s="421">
        <v>307</v>
      </c>
      <c r="B324" s="421" t="s">
        <v>497</v>
      </c>
      <c r="C324" s="422" t="s">
        <v>2201</v>
      </c>
      <c r="D324" s="422" t="s">
        <v>2202</v>
      </c>
      <c r="E324" s="422" t="s">
        <v>703</v>
      </c>
      <c r="F324" s="422" t="s">
        <v>2170</v>
      </c>
      <c r="G324" s="422">
        <v>250</v>
      </c>
      <c r="H324" s="520" t="s">
        <v>2203</v>
      </c>
      <c r="I324" s="422" t="s">
        <v>2204</v>
      </c>
    </row>
    <row r="325" spans="1:9" ht="45" x14ac:dyDescent="0.2">
      <c r="A325" s="421">
        <v>308</v>
      </c>
      <c r="B325" s="421" t="s">
        <v>497</v>
      </c>
      <c r="C325" s="422" t="s">
        <v>2205</v>
      </c>
      <c r="D325" s="422" t="s">
        <v>2206</v>
      </c>
      <c r="E325" s="422" t="s">
        <v>703</v>
      </c>
      <c r="F325" s="422" t="s">
        <v>2119</v>
      </c>
      <c r="G325" s="422">
        <v>250</v>
      </c>
      <c r="H325" s="520" t="s">
        <v>2207</v>
      </c>
      <c r="I325" s="422" t="s">
        <v>2208</v>
      </c>
    </row>
    <row r="326" spans="1:9" ht="45" x14ac:dyDescent="0.2">
      <c r="A326" s="421">
        <v>309</v>
      </c>
      <c r="B326" s="421" t="s">
        <v>497</v>
      </c>
      <c r="C326" s="422" t="s">
        <v>2209</v>
      </c>
      <c r="D326" s="422" t="s">
        <v>2210</v>
      </c>
      <c r="E326" s="422" t="s">
        <v>703</v>
      </c>
      <c r="F326" s="422" t="s">
        <v>2134</v>
      </c>
      <c r="G326" s="422">
        <v>250</v>
      </c>
      <c r="H326" s="520" t="s">
        <v>2211</v>
      </c>
      <c r="I326" s="422" t="s">
        <v>2212</v>
      </c>
    </row>
    <row r="327" spans="1:9" ht="15" x14ac:dyDescent="0.2">
      <c r="A327" s="421">
        <v>310</v>
      </c>
      <c r="B327" s="421" t="s">
        <v>497</v>
      </c>
      <c r="C327" s="422" t="s">
        <v>2213</v>
      </c>
      <c r="D327" s="422" t="s">
        <v>2214</v>
      </c>
      <c r="E327" s="422" t="s">
        <v>703</v>
      </c>
      <c r="F327" s="422">
        <v>93</v>
      </c>
      <c r="G327" s="422">
        <v>375</v>
      </c>
      <c r="H327" s="520">
        <v>29001031650</v>
      </c>
      <c r="I327" s="422" t="s">
        <v>2215</v>
      </c>
    </row>
    <row r="328" spans="1:9" ht="15" customHeight="1" x14ac:dyDescent="0.2">
      <c r="A328" s="421">
        <v>311</v>
      </c>
      <c r="B328" s="421" t="s">
        <v>497</v>
      </c>
      <c r="C328" s="422" t="s">
        <v>2216</v>
      </c>
      <c r="D328" s="422" t="s">
        <v>2217</v>
      </c>
      <c r="E328" s="422" t="s">
        <v>703</v>
      </c>
      <c r="F328" s="422">
        <v>232</v>
      </c>
      <c r="G328" s="422">
        <v>375</v>
      </c>
      <c r="H328" s="520">
        <v>29001010658</v>
      </c>
      <c r="I328" s="422" t="s">
        <v>2218</v>
      </c>
    </row>
    <row r="329" spans="1:9" ht="30" x14ac:dyDescent="0.2">
      <c r="A329" s="421">
        <v>312</v>
      </c>
      <c r="B329" s="421" t="s">
        <v>497</v>
      </c>
      <c r="C329" s="422" t="s">
        <v>2219</v>
      </c>
      <c r="D329" s="422" t="s">
        <v>2220</v>
      </c>
      <c r="E329" s="422" t="s">
        <v>703</v>
      </c>
      <c r="F329" s="422">
        <v>164</v>
      </c>
      <c r="G329" s="422">
        <v>375</v>
      </c>
      <c r="H329" s="520">
        <v>29001008461</v>
      </c>
      <c r="I329" s="422" t="s">
        <v>2221</v>
      </c>
    </row>
    <row r="330" spans="1:9" ht="30" x14ac:dyDescent="0.2">
      <c r="A330" s="421">
        <v>313</v>
      </c>
      <c r="B330" s="421" t="s">
        <v>497</v>
      </c>
      <c r="C330" s="422" t="s">
        <v>2222</v>
      </c>
      <c r="D330" s="422" t="s">
        <v>2223</v>
      </c>
      <c r="E330" s="422" t="s">
        <v>703</v>
      </c>
      <c r="F330" s="422">
        <v>115</v>
      </c>
      <c r="G330" s="422">
        <v>375</v>
      </c>
      <c r="H330" s="520">
        <v>62005024195</v>
      </c>
      <c r="I330" s="422" t="s">
        <v>2224</v>
      </c>
    </row>
    <row r="331" spans="1:9" ht="30" x14ac:dyDescent="0.2">
      <c r="A331" s="421">
        <v>314</v>
      </c>
      <c r="B331" s="421" t="s">
        <v>497</v>
      </c>
      <c r="C331" s="422" t="s">
        <v>2225</v>
      </c>
      <c r="D331" s="422" t="s">
        <v>2226</v>
      </c>
      <c r="E331" s="422" t="s">
        <v>703</v>
      </c>
      <c r="F331" s="422">
        <v>100</v>
      </c>
      <c r="G331" s="422">
        <v>375</v>
      </c>
      <c r="H331" s="520">
        <v>235446503</v>
      </c>
      <c r="I331" s="422" t="s">
        <v>2227</v>
      </c>
    </row>
    <row r="332" spans="1:9" ht="30" x14ac:dyDescent="0.2">
      <c r="A332" s="421">
        <v>315</v>
      </c>
      <c r="B332" s="421" t="s">
        <v>497</v>
      </c>
      <c r="C332" s="422" t="s">
        <v>2228</v>
      </c>
      <c r="D332" s="422" t="s">
        <v>2229</v>
      </c>
      <c r="E332" s="422" t="s">
        <v>703</v>
      </c>
      <c r="F332" s="422">
        <v>108</v>
      </c>
      <c r="G332" s="422">
        <v>375</v>
      </c>
      <c r="H332" s="520">
        <v>29001019830</v>
      </c>
      <c r="I332" s="422" t="s">
        <v>2230</v>
      </c>
    </row>
    <row r="333" spans="1:9" ht="30" x14ac:dyDescent="0.2">
      <c r="A333" s="421">
        <v>316</v>
      </c>
      <c r="B333" s="421" t="s">
        <v>497</v>
      </c>
      <c r="C333" s="422" t="s">
        <v>2231</v>
      </c>
      <c r="D333" s="422" t="s">
        <v>2232</v>
      </c>
      <c r="E333" s="422" t="s">
        <v>703</v>
      </c>
      <c r="F333" s="422" t="s">
        <v>2233</v>
      </c>
      <c r="G333" s="422">
        <v>500</v>
      </c>
      <c r="H333" s="520">
        <v>13001007430</v>
      </c>
      <c r="I333" s="422" t="s">
        <v>2234</v>
      </c>
    </row>
    <row r="334" spans="1:9" ht="30" x14ac:dyDescent="0.2">
      <c r="A334" s="421">
        <v>317</v>
      </c>
      <c r="B334" s="421" t="s">
        <v>497</v>
      </c>
      <c r="C334" s="422" t="s">
        <v>2235</v>
      </c>
      <c r="D334" s="422" t="s">
        <v>2236</v>
      </c>
      <c r="E334" s="422" t="s">
        <v>703</v>
      </c>
      <c r="F334" s="422" t="s">
        <v>623</v>
      </c>
      <c r="G334" s="422">
        <v>375</v>
      </c>
      <c r="H334" s="520">
        <v>13001001946</v>
      </c>
      <c r="I334" s="422" t="s">
        <v>2237</v>
      </c>
    </row>
    <row r="335" spans="1:9" ht="15" x14ac:dyDescent="0.2">
      <c r="A335" s="421">
        <v>318</v>
      </c>
      <c r="B335" s="421" t="s">
        <v>497</v>
      </c>
      <c r="C335" s="422" t="s">
        <v>2238</v>
      </c>
      <c r="D335" s="422" t="s">
        <v>2239</v>
      </c>
      <c r="E335" s="422" t="s">
        <v>703</v>
      </c>
      <c r="F335" s="422" t="s">
        <v>1008</v>
      </c>
      <c r="G335" s="422">
        <v>375</v>
      </c>
      <c r="H335" s="520">
        <v>13001015792</v>
      </c>
      <c r="I335" s="422" t="s">
        <v>2240</v>
      </c>
    </row>
    <row r="336" spans="1:9" ht="30" x14ac:dyDescent="0.2">
      <c r="A336" s="421">
        <v>319</v>
      </c>
      <c r="B336" s="421" t="s">
        <v>497</v>
      </c>
      <c r="C336" s="422" t="s">
        <v>2241</v>
      </c>
      <c r="D336" s="422" t="s">
        <v>2242</v>
      </c>
      <c r="E336" s="422" t="s">
        <v>703</v>
      </c>
      <c r="F336" s="422" t="s">
        <v>980</v>
      </c>
      <c r="G336" s="422">
        <v>375</v>
      </c>
      <c r="H336" s="520">
        <v>13001045298</v>
      </c>
      <c r="I336" s="422" t="s">
        <v>2243</v>
      </c>
    </row>
    <row r="337" spans="1:9" ht="45" x14ac:dyDescent="0.2">
      <c r="A337" s="421">
        <v>320</v>
      </c>
      <c r="B337" s="421" t="s">
        <v>497</v>
      </c>
      <c r="C337" s="422" t="s">
        <v>2244</v>
      </c>
      <c r="D337" s="422" t="s">
        <v>2245</v>
      </c>
      <c r="E337" s="422" t="s">
        <v>703</v>
      </c>
      <c r="F337" s="422">
        <v>42.64</v>
      </c>
      <c r="G337" s="422">
        <v>250</v>
      </c>
      <c r="H337" s="520">
        <v>16001008900</v>
      </c>
      <c r="I337" s="422" t="s">
        <v>2246</v>
      </c>
    </row>
    <row r="338" spans="1:9" ht="45" x14ac:dyDescent="0.2">
      <c r="A338" s="421">
        <v>321</v>
      </c>
      <c r="B338" s="421" t="s">
        <v>497</v>
      </c>
      <c r="C338" s="422" t="s">
        <v>2247</v>
      </c>
      <c r="D338" s="422" t="s">
        <v>2248</v>
      </c>
      <c r="E338" s="422" t="s">
        <v>703</v>
      </c>
      <c r="F338" s="422" t="s">
        <v>2249</v>
      </c>
      <c r="G338" s="422">
        <v>1200</v>
      </c>
      <c r="H338" s="520">
        <v>16001011074</v>
      </c>
      <c r="I338" s="422" t="s">
        <v>2250</v>
      </c>
    </row>
    <row r="339" spans="1:9" ht="45" x14ac:dyDescent="0.2">
      <c r="A339" s="421">
        <v>322</v>
      </c>
      <c r="B339" s="421" t="s">
        <v>497</v>
      </c>
      <c r="C339" s="422" t="s">
        <v>2251</v>
      </c>
      <c r="D339" s="422" t="s">
        <v>2252</v>
      </c>
      <c r="E339" s="422" t="s">
        <v>703</v>
      </c>
      <c r="F339" s="422" t="s">
        <v>2253</v>
      </c>
      <c r="G339" s="422">
        <v>500</v>
      </c>
      <c r="H339" s="520">
        <v>55001001725</v>
      </c>
      <c r="I339" s="422" t="s">
        <v>2254</v>
      </c>
    </row>
    <row r="340" spans="1:9" ht="30" x14ac:dyDescent="0.2">
      <c r="A340" s="421">
        <v>323</v>
      </c>
      <c r="B340" s="421" t="s">
        <v>497</v>
      </c>
      <c r="C340" s="422" t="s">
        <v>2255</v>
      </c>
      <c r="D340" s="422" t="s">
        <v>2256</v>
      </c>
      <c r="E340" s="422" t="s">
        <v>703</v>
      </c>
      <c r="F340" s="422" t="s">
        <v>2257</v>
      </c>
      <c r="G340" s="422">
        <v>250</v>
      </c>
      <c r="H340" s="520">
        <v>55001015604</v>
      </c>
      <c r="I340" s="422" t="s">
        <v>2258</v>
      </c>
    </row>
    <row r="341" spans="1:9" ht="30" x14ac:dyDescent="0.2">
      <c r="A341" s="421">
        <v>324</v>
      </c>
      <c r="B341" s="421" t="s">
        <v>497</v>
      </c>
      <c r="C341" s="422" t="s">
        <v>2259</v>
      </c>
      <c r="D341" s="422" t="s">
        <v>2260</v>
      </c>
      <c r="E341" s="422" t="s">
        <v>703</v>
      </c>
      <c r="F341" s="422" t="s">
        <v>2257</v>
      </c>
      <c r="G341" s="422">
        <v>250</v>
      </c>
      <c r="H341" s="520">
        <v>55001014710</v>
      </c>
      <c r="I341" s="422" t="s">
        <v>2261</v>
      </c>
    </row>
    <row r="342" spans="1:9" ht="30" x14ac:dyDescent="0.2">
      <c r="A342" s="421">
        <v>325</v>
      </c>
      <c r="B342" s="421" t="s">
        <v>497</v>
      </c>
      <c r="C342" s="422" t="s">
        <v>2262</v>
      </c>
      <c r="D342" s="422" t="s">
        <v>2263</v>
      </c>
      <c r="E342" s="422" t="s">
        <v>703</v>
      </c>
      <c r="F342" s="422" t="s">
        <v>2257</v>
      </c>
      <c r="G342" s="422">
        <v>250</v>
      </c>
      <c r="H342" s="520">
        <v>55001014466</v>
      </c>
      <c r="I342" s="422" t="s">
        <v>2264</v>
      </c>
    </row>
    <row r="343" spans="1:9" ht="30" x14ac:dyDescent="0.2">
      <c r="A343" s="421">
        <v>326</v>
      </c>
      <c r="B343" s="421" t="s">
        <v>497</v>
      </c>
      <c r="C343" s="422" t="s">
        <v>2265</v>
      </c>
      <c r="D343" s="422" t="s">
        <v>2266</v>
      </c>
      <c r="E343" s="422" t="s">
        <v>703</v>
      </c>
      <c r="F343" s="422" t="s">
        <v>2267</v>
      </c>
      <c r="G343" s="422">
        <v>250</v>
      </c>
      <c r="H343" s="520">
        <v>55001005329</v>
      </c>
      <c r="I343" s="422" t="s">
        <v>2268</v>
      </c>
    </row>
    <row r="344" spans="1:9" ht="30" x14ac:dyDescent="0.2">
      <c r="A344" s="421">
        <v>327</v>
      </c>
      <c r="B344" s="421" t="s">
        <v>497</v>
      </c>
      <c r="C344" s="422" t="s">
        <v>2269</v>
      </c>
      <c r="D344" s="422" t="s">
        <v>2270</v>
      </c>
      <c r="E344" s="422" t="s">
        <v>703</v>
      </c>
      <c r="F344" s="422" t="s">
        <v>2271</v>
      </c>
      <c r="G344" s="422">
        <v>250</v>
      </c>
      <c r="H344" s="520">
        <v>55001001164</v>
      </c>
      <c r="I344" s="422" t="s">
        <v>2272</v>
      </c>
    </row>
    <row r="345" spans="1:9" ht="30" x14ac:dyDescent="0.2">
      <c r="A345" s="421">
        <v>328</v>
      </c>
      <c r="B345" s="421" t="s">
        <v>497</v>
      </c>
      <c r="C345" s="422" t="s">
        <v>2273</v>
      </c>
      <c r="D345" s="422" t="s">
        <v>2274</v>
      </c>
      <c r="E345" s="422" t="s">
        <v>703</v>
      </c>
      <c r="F345" s="422" t="s">
        <v>2275</v>
      </c>
      <c r="G345" s="422">
        <v>250</v>
      </c>
      <c r="H345" s="520">
        <v>61009025878</v>
      </c>
      <c r="I345" s="422" t="s">
        <v>2276</v>
      </c>
    </row>
    <row r="346" spans="1:9" ht="30" x14ac:dyDescent="0.2">
      <c r="A346" s="421">
        <v>329</v>
      </c>
      <c r="B346" s="421" t="s">
        <v>497</v>
      </c>
      <c r="C346" s="422" t="s">
        <v>2277</v>
      </c>
      <c r="D346" s="422" t="s">
        <v>2278</v>
      </c>
      <c r="E346" s="422" t="s">
        <v>703</v>
      </c>
      <c r="F346" s="422" t="s">
        <v>2257</v>
      </c>
      <c r="G346" s="422">
        <v>250</v>
      </c>
      <c r="H346" s="520">
        <v>55001010928</v>
      </c>
      <c r="I346" s="422" t="s">
        <v>2279</v>
      </c>
    </row>
    <row r="347" spans="1:9" ht="30" x14ac:dyDescent="0.2">
      <c r="A347" s="421">
        <v>330</v>
      </c>
      <c r="B347" s="421" t="s">
        <v>497</v>
      </c>
      <c r="C347" s="422" t="s">
        <v>2280</v>
      </c>
      <c r="D347" s="422" t="s">
        <v>2281</v>
      </c>
      <c r="E347" s="422" t="s">
        <v>703</v>
      </c>
      <c r="F347" s="422" t="s">
        <v>2282</v>
      </c>
      <c r="G347" s="422">
        <v>250</v>
      </c>
      <c r="H347" s="520">
        <v>55001025754</v>
      </c>
      <c r="I347" s="422" t="s">
        <v>2283</v>
      </c>
    </row>
    <row r="348" spans="1:9" ht="30" x14ac:dyDescent="0.2">
      <c r="A348" s="421">
        <v>331</v>
      </c>
      <c r="B348" s="421" t="s">
        <v>497</v>
      </c>
      <c r="C348" s="422" t="s">
        <v>2284</v>
      </c>
      <c r="D348" s="422" t="s">
        <v>2285</v>
      </c>
      <c r="E348" s="422" t="s">
        <v>703</v>
      </c>
      <c r="F348" s="422" t="s">
        <v>2257</v>
      </c>
      <c r="G348" s="422">
        <v>250</v>
      </c>
      <c r="H348" s="520">
        <v>55001020411</v>
      </c>
      <c r="I348" s="422" t="s">
        <v>2286</v>
      </c>
    </row>
    <row r="349" spans="1:9" ht="30" x14ac:dyDescent="0.2">
      <c r="A349" s="421">
        <v>332</v>
      </c>
      <c r="B349" s="421" t="s">
        <v>497</v>
      </c>
      <c r="C349" s="422" t="s">
        <v>2287</v>
      </c>
      <c r="D349" s="422" t="s">
        <v>2288</v>
      </c>
      <c r="E349" s="422" t="s">
        <v>703</v>
      </c>
      <c r="F349" s="422" t="s">
        <v>2289</v>
      </c>
      <c r="G349" s="422">
        <v>250</v>
      </c>
      <c r="H349" s="520">
        <v>55001000892</v>
      </c>
      <c r="I349" s="422" t="s">
        <v>2290</v>
      </c>
    </row>
    <row r="350" spans="1:9" ht="30" x14ac:dyDescent="0.2">
      <c r="A350" s="421">
        <v>333</v>
      </c>
      <c r="B350" s="421" t="s">
        <v>497</v>
      </c>
      <c r="C350" s="422" t="s">
        <v>2291</v>
      </c>
      <c r="D350" s="422" t="s">
        <v>2292</v>
      </c>
      <c r="E350" s="422" t="s">
        <v>703</v>
      </c>
      <c r="F350" s="422" t="s">
        <v>2257</v>
      </c>
      <c r="G350" s="422">
        <v>250</v>
      </c>
      <c r="H350" s="520">
        <v>55001022631</v>
      </c>
      <c r="I350" s="422" t="s">
        <v>2293</v>
      </c>
    </row>
    <row r="351" spans="1:9" ht="15" x14ac:dyDescent="0.2">
      <c r="A351" s="421">
        <v>334</v>
      </c>
      <c r="B351" s="421" t="s">
        <v>497</v>
      </c>
      <c r="C351" s="422" t="s">
        <v>2294</v>
      </c>
      <c r="D351" s="422" t="s">
        <v>2295</v>
      </c>
      <c r="E351" s="422" t="s">
        <v>703</v>
      </c>
      <c r="F351" s="422">
        <v>172.6</v>
      </c>
      <c r="G351" s="422">
        <v>375</v>
      </c>
      <c r="H351" s="520">
        <v>61002014383</v>
      </c>
      <c r="I351" s="422" t="s">
        <v>2296</v>
      </c>
    </row>
    <row r="352" spans="1:9" ht="15" x14ac:dyDescent="0.2">
      <c r="A352" s="421">
        <v>335</v>
      </c>
      <c r="B352" s="421" t="s">
        <v>497</v>
      </c>
      <c r="C352" s="422" t="s">
        <v>2297</v>
      </c>
      <c r="D352" s="422" t="s">
        <v>2298</v>
      </c>
      <c r="E352" s="422" t="s">
        <v>703</v>
      </c>
      <c r="F352" s="422" t="s">
        <v>2157</v>
      </c>
      <c r="G352" s="422">
        <v>375</v>
      </c>
      <c r="H352" s="520">
        <v>61008014070</v>
      </c>
      <c r="I352" s="422" t="s">
        <v>2299</v>
      </c>
    </row>
    <row r="353" spans="1:9" ht="15" x14ac:dyDescent="0.2">
      <c r="A353" s="421">
        <v>336</v>
      </c>
      <c r="B353" s="421" t="s">
        <v>497</v>
      </c>
      <c r="C353" s="422" t="s">
        <v>2300</v>
      </c>
      <c r="D353" s="422" t="s">
        <v>2301</v>
      </c>
      <c r="E353" s="422" t="s">
        <v>703</v>
      </c>
      <c r="F353" s="422" t="s">
        <v>2302</v>
      </c>
      <c r="G353" s="422">
        <v>375</v>
      </c>
      <c r="H353" s="520">
        <v>61008002908</v>
      </c>
      <c r="I353" s="422" t="s">
        <v>2303</v>
      </c>
    </row>
    <row r="354" spans="1:9" ht="15" x14ac:dyDescent="0.2">
      <c r="A354" s="421">
        <v>337</v>
      </c>
      <c r="B354" s="421" t="s">
        <v>497</v>
      </c>
      <c r="C354" s="422" t="s">
        <v>2304</v>
      </c>
      <c r="D354" s="422" t="s">
        <v>2305</v>
      </c>
      <c r="E354" s="422" t="s">
        <v>703</v>
      </c>
      <c r="F354" s="422" t="s">
        <v>2306</v>
      </c>
      <c r="G354" s="422">
        <v>375</v>
      </c>
      <c r="H354" s="520">
        <v>61008007933</v>
      </c>
      <c r="I354" s="422" t="s">
        <v>2307</v>
      </c>
    </row>
    <row r="355" spans="1:9" ht="15" x14ac:dyDescent="0.2">
      <c r="A355" s="421">
        <v>338</v>
      </c>
      <c r="B355" s="421" t="s">
        <v>497</v>
      </c>
      <c r="C355" s="422" t="s">
        <v>2308</v>
      </c>
      <c r="D355" s="422" t="s">
        <v>2309</v>
      </c>
      <c r="E355" s="422" t="s">
        <v>703</v>
      </c>
      <c r="F355" s="422">
        <v>189.17</v>
      </c>
      <c r="G355" s="422">
        <v>375</v>
      </c>
      <c r="H355" s="520">
        <v>61008015774</v>
      </c>
      <c r="I355" s="422" t="s">
        <v>2310</v>
      </c>
    </row>
    <row r="356" spans="1:9" ht="30" x14ac:dyDescent="0.2">
      <c r="A356" s="421">
        <v>339</v>
      </c>
      <c r="B356" s="421" t="s">
        <v>497</v>
      </c>
      <c r="C356" s="422" t="s">
        <v>2311</v>
      </c>
      <c r="D356" s="422" t="s">
        <v>2312</v>
      </c>
      <c r="E356" s="422" t="s">
        <v>703</v>
      </c>
      <c r="F356" s="422" t="s">
        <v>2313</v>
      </c>
      <c r="G356" s="422">
        <v>375</v>
      </c>
      <c r="H356" s="520">
        <v>54001003178</v>
      </c>
      <c r="I356" s="422" t="s">
        <v>2314</v>
      </c>
    </row>
    <row r="357" spans="1:9" ht="30" x14ac:dyDescent="0.2">
      <c r="A357" s="421">
        <v>340</v>
      </c>
      <c r="B357" s="421" t="s">
        <v>497</v>
      </c>
      <c r="C357" s="422" t="s">
        <v>2315</v>
      </c>
      <c r="D357" s="422" t="s">
        <v>2316</v>
      </c>
      <c r="E357" s="422" t="s">
        <v>703</v>
      </c>
      <c r="F357" s="422" t="s">
        <v>2317</v>
      </c>
      <c r="G357" s="422">
        <v>375</v>
      </c>
      <c r="H357" s="520">
        <v>54001010259</v>
      </c>
      <c r="I357" s="422" t="s">
        <v>2318</v>
      </c>
    </row>
    <row r="358" spans="1:9" ht="30" x14ac:dyDescent="0.2">
      <c r="A358" s="421">
        <v>341</v>
      </c>
      <c r="B358" s="421" t="s">
        <v>497</v>
      </c>
      <c r="C358" s="422" t="s">
        <v>2319</v>
      </c>
      <c r="D358" s="422" t="s">
        <v>2320</v>
      </c>
      <c r="E358" s="422" t="s">
        <v>703</v>
      </c>
      <c r="F358" s="422" t="s">
        <v>2321</v>
      </c>
      <c r="G358" s="422">
        <v>125</v>
      </c>
      <c r="H358" s="520">
        <v>54001010872</v>
      </c>
      <c r="I358" s="422" t="s">
        <v>2322</v>
      </c>
    </row>
    <row r="359" spans="1:9" ht="30" x14ac:dyDescent="0.2">
      <c r="A359" s="421">
        <v>342</v>
      </c>
      <c r="B359" s="421" t="s">
        <v>497</v>
      </c>
      <c r="C359" s="422" t="s">
        <v>2323</v>
      </c>
      <c r="D359" s="422" t="s">
        <v>2324</v>
      </c>
      <c r="E359" s="422" t="s">
        <v>703</v>
      </c>
      <c r="F359" s="422" t="s">
        <v>2325</v>
      </c>
      <c r="G359" s="422">
        <v>125</v>
      </c>
      <c r="H359" s="520">
        <v>54001020671</v>
      </c>
      <c r="I359" s="422" t="s">
        <v>2326</v>
      </c>
    </row>
    <row r="360" spans="1:9" ht="30" x14ac:dyDescent="0.2">
      <c r="A360" s="421">
        <v>343</v>
      </c>
      <c r="B360" s="421" t="s">
        <v>497</v>
      </c>
      <c r="C360" s="422" t="s">
        <v>2327</v>
      </c>
      <c r="D360" s="422" t="s">
        <v>2328</v>
      </c>
      <c r="E360" s="422" t="s">
        <v>703</v>
      </c>
      <c r="F360" s="422" t="s">
        <v>2329</v>
      </c>
      <c r="G360" s="422">
        <v>125</v>
      </c>
      <c r="H360" s="520" t="s">
        <v>2330</v>
      </c>
      <c r="I360" s="422" t="s">
        <v>2331</v>
      </c>
    </row>
    <row r="361" spans="1:9" ht="30" x14ac:dyDescent="0.2">
      <c r="A361" s="421">
        <v>344</v>
      </c>
      <c r="B361" s="421" t="s">
        <v>497</v>
      </c>
      <c r="C361" s="422" t="s">
        <v>2332</v>
      </c>
      <c r="D361" s="422" t="s">
        <v>2333</v>
      </c>
      <c r="E361" s="422" t="s">
        <v>703</v>
      </c>
      <c r="F361" s="422" t="s">
        <v>2334</v>
      </c>
      <c r="G361" s="422">
        <v>125</v>
      </c>
      <c r="H361" s="520">
        <v>54001048255</v>
      </c>
      <c r="I361" s="422" t="s">
        <v>2335</v>
      </c>
    </row>
    <row r="362" spans="1:9" ht="15" x14ac:dyDescent="0.2">
      <c r="A362" s="421">
        <v>345</v>
      </c>
      <c r="B362" s="421" t="s">
        <v>497</v>
      </c>
      <c r="C362" s="422" t="s">
        <v>2336</v>
      </c>
      <c r="D362" s="422" t="s">
        <v>2337</v>
      </c>
      <c r="E362" s="422" t="s">
        <v>703</v>
      </c>
      <c r="F362" s="422" t="s">
        <v>2338</v>
      </c>
      <c r="G362" s="422">
        <v>125</v>
      </c>
      <c r="H362" s="520">
        <v>54001018518</v>
      </c>
      <c r="I362" s="422" t="s">
        <v>2339</v>
      </c>
    </row>
    <row r="363" spans="1:9" ht="30" x14ac:dyDescent="0.2">
      <c r="A363" s="421">
        <v>346</v>
      </c>
      <c r="B363" s="421" t="s">
        <v>497</v>
      </c>
      <c r="C363" s="422" t="s">
        <v>2340</v>
      </c>
      <c r="D363" s="422" t="s">
        <v>2341</v>
      </c>
      <c r="E363" s="422" t="s">
        <v>703</v>
      </c>
      <c r="F363" s="422" t="s">
        <v>2342</v>
      </c>
      <c r="G363" s="422">
        <v>125</v>
      </c>
      <c r="H363" s="520">
        <v>54001021362</v>
      </c>
      <c r="I363" s="422" t="s">
        <v>2343</v>
      </c>
    </row>
    <row r="364" spans="1:9" ht="15" x14ac:dyDescent="0.2">
      <c r="A364" s="421">
        <v>347</v>
      </c>
      <c r="B364" s="421" t="s">
        <v>497</v>
      </c>
      <c r="C364" s="422" t="s">
        <v>2344</v>
      </c>
      <c r="D364" s="422" t="s">
        <v>2345</v>
      </c>
      <c r="E364" s="422" t="s">
        <v>703</v>
      </c>
      <c r="F364" s="422" t="s">
        <v>2346</v>
      </c>
      <c r="G364" s="422">
        <v>125</v>
      </c>
      <c r="H364" s="520">
        <v>54001048579</v>
      </c>
      <c r="I364" s="422" t="s">
        <v>2347</v>
      </c>
    </row>
    <row r="365" spans="1:9" ht="15" x14ac:dyDescent="0.2">
      <c r="A365" s="421">
        <v>348</v>
      </c>
      <c r="B365" s="421" t="s">
        <v>497</v>
      </c>
      <c r="C365" s="422" t="s">
        <v>2348</v>
      </c>
      <c r="D365" s="422" t="s">
        <v>2349</v>
      </c>
      <c r="E365" s="422" t="s">
        <v>703</v>
      </c>
      <c r="F365" s="422" t="s">
        <v>2350</v>
      </c>
      <c r="G365" s="422">
        <v>125</v>
      </c>
      <c r="H365" s="520">
        <v>54001001648</v>
      </c>
      <c r="I365" s="422" t="s">
        <v>2351</v>
      </c>
    </row>
    <row r="366" spans="1:9" ht="30" x14ac:dyDescent="0.2">
      <c r="A366" s="421">
        <v>349</v>
      </c>
      <c r="B366" s="421" t="s">
        <v>497</v>
      </c>
      <c r="C366" s="422" t="s">
        <v>2352</v>
      </c>
      <c r="D366" s="422" t="s">
        <v>2353</v>
      </c>
      <c r="E366" s="422" t="s">
        <v>703</v>
      </c>
      <c r="F366" s="422" t="s">
        <v>2354</v>
      </c>
      <c r="G366" s="422">
        <v>125</v>
      </c>
      <c r="H366" s="520">
        <v>54001041705</v>
      </c>
      <c r="I366" s="422" t="s">
        <v>2355</v>
      </c>
    </row>
    <row r="367" spans="1:9" ht="30" x14ac:dyDescent="0.2">
      <c r="A367" s="421">
        <v>350</v>
      </c>
      <c r="B367" s="421" t="s">
        <v>497</v>
      </c>
      <c r="C367" s="422" t="s">
        <v>2356</v>
      </c>
      <c r="D367" s="422" t="s">
        <v>2357</v>
      </c>
      <c r="E367" s="422" t="s">
        <v>703</v>
      </c>
      <c r="F367" s="422" t="s">
        <v>2358</v>
      </c>
      <c r="G367" s="422">
        <v>125</v>
      </c>
      <c r="H367" s="520">
        <v>54001015609</v>
      </c>
      <c r="I367" s="422" t="s">
        <v>2359</v>
      </c>
    </row>
    <row r="368" spans="1:9" ht="15" x14ac:dyDescent="0.2">
      <c r="A368" s="421">
        <v>351</v>
      </c>
      <c r="B368" s="421" t="s">
        <v>497</v>
      </c>
      <c r="C368" s="422" t="s">
        <v>2360</v>
      </c>
      <c r="D368" s="422" t="s">
        <v>2361</v>
      </c>
      <c r="E368" s="422" t="s">
        <v>703</v>
      </c>
      <c r="F368" s="422" t="s">
        <v>2362</v>
      </c>
      <c r="G368" s="422">
        <v>125</v>
      </c>
      <c r="H368" s="520">
        <v>54001044956</v>
      </c>
      <c r="I368" s="422" t="s">
        <v>2363</v>
      </c>
    </row>
    <row r="369" spans="1:9" ht="30" x14ac:dyDescent="0.2">
      <c r="A369" s="421">
        <v>352</v>
      </c>
      <c r="B369" s="421" t="s">
        <v>497</v>
      </c>
      <c r="C369" s="422" t="s">
        <v>2364</v>
      </c>
      <c r="D369" s="422" t="s">
        <v>2365</v>
      </c>
      <c r="E369" s="422" t="s">
        <v>703</v>
      </c>
      <c r="F369" s="422" t="s">
        <v>2366</v>
      </c>
      <c r="G369" s="422">
        <v>125</v>
      </c>
      <c r="H369" s="520">
        <v>54001036501</v>
      </c>
      <c r="I369" s="422" t="s">
        <v>2367</v>
      </c>
    </row>
    <row r="370" spans="1:9" ht="30" x14ac:dyDescent="0.2">
      <c r="A370" s="421">
        <v>353</v>
      </c>
      <c r="B370" s="421" t="s">
        <v>497</v>
      </c>
      <c r="C370" s="422" t="s">
        <v>2368</v>
      </c>
      <c r="D370" s="422" t="s">
        <v>2369</v>
      </c>
      <c r="E370" s="422" t="s">
        <v>703</v>
      </c>
      <c r="F370" s="422" t="s">
        <v>2370</v>
      </c>
      <c r="G370" s="422">
        <v>125</v>
      </c>
      <c r="H370" s="520" t="s">
        <v>2371</v>
      </c>
      <c r="I370" s="422" t="s">
        <v>2372</v>
      </c>
    </row>
    <row r="371" spans="1:9" ht="15" customHeight="1" x14ac:dyDescent="0.2">
      <c r="A371" s="421">
        <v>354</v>
      </c>
      <c r="B371" s="421" t="s">
        <v>497</v>
      </c>
      <c r="C371" s="422" t="s">
        <v>2373</v>
      </c>
      <c r="D371" s="422" t="s">
        <v>2374</v>
      </c>
      <c r="E371" s="422" t="s">
        <v>703</v>
      </c>
      <c r="F371" s="422" t="s">
        <v>2375</v>
      </c>
      <c r="G371" s="422">
        <v>125</v>
      </c>
      <c r="H371" s="520">
        <v>54001011047</v>
      </c>
      <c r="I371" s="422" t="s">
        <v>2376</v>
      </c>
    </row>
    <row r="372" spans="1:9" ht="45" x14ac:dyDescent="0.2">
      <c r="A372" s="421">
        <v>355</v>
      </c>
      <c r="B372" s="421" t="s">
        <v>497</v>
      </c>
      <c r="C372" s="422" t="s">
        <v>2377</v>
      </c>
      <c r="D372" s="422" t="s">
        <v>2378</v>
      </c>
      <c r="E372" s="422" t="s">
        <v>703</v>
      </c>
      <c r="F372" s="422" t="s">
        <v>2379</v>
      </c>
      <c r="G372" s="422">
        <v>125</v>
      </c>
      <c r="H372" s="520" t="s">
        <v>2380</v>
      </c>
      <c r="I372" s="422" t="s">
        <v>2381</v>
      </c>
    </row>
    <row r="373" spans="1:9" ht="30" x14ac:dyDescent="0.2">
      <c r="A373" s="421">
        <v>356</v>
      </c>
      <c r="B373" s="421" t="s">
        <v>497</v>
      </c>
      <c r="C373" s="422" t="s">
        <v>2382</v>
      </c>
      <c r="D373" s="422" t="s">
        <v>2383</v>
      </c>
      <c r="E373" s="422" t="s">
        <v>703</v>
      </c>
      <c r="F373" s="422">
        <v>304</v>
      </c>
      <c r="G373" s="422">
        <v>625</v>
      </c>
      <c r="H373" s="520">
        <v>21001031858</v>
      </c>
      <c r="I373" s="422" t="s">
        <v>2384</v>
      </c>
    </row>
    <row r="374" spans="1:9" ht="15" x14ac:dyDescent="0.2">
      <c r="A374" s="421">
        <v>357</v>
      </c>
      <c r="B374" s="421" t="s">
        <v>497</v>
      </c>
      <c r="C374" s="422" t="s">
        <v>2385</v>
      </c>
      <c r="D374" s="422" t="s">
        <v>2386</v>
      </c>
      <c r="E374" s="422" t="s">
        <v>703</v>
      </c>
      <c r="F374" s="422" t="s">
        <v>2387</v>
      </c>
      <c r="G374" s="422">
        <v>1000</v>
      </c>
      <c r="H374" s="520">
        <v>60001072810</v>
      </c>
      <c r="I374" s="422" t="s">
        <v>2388</v>
      </c>
    </row>
    <row r="375" spans="1:9" ht="30" x14ac:dyDescent="0.2">
      <c r="A375" s="421">
        <v>358</v>
      </c>
      <c r="B375" s="421" t="s">
        <v>497</v>
      </c>
      <c r="C375" s="422" t="s">
        <v>2389</v>
      </c>
      <c r="D375" s="422" t="s">
        <v>2390</v>
      </c>
      <c r="E375" s="422" t="s">
        <v>703</v>
      </c>
      <c r="F375" s="422" t="s">
        <v>2391</v>
      </c>
      <c r="G375" s="422">
        <v>1000</v>
      </c>
      <c r="H375" s="520">
        <v>6000201165</v>
      </c>
      <c r="I375" s="422" t="s">
        <v>2392</v>
      </c>
    </row>
    <row r="376" spans="1:9" ht="15" x14ac:dyDescent="0.2">
      <c r="A376" s="421">
        <v>359</v>
      </c>
      <c r="B376" s="421" t="s">
        <v>497</v>
      </c>
      <c r="C376" s="422" t="s">
        <v>2393</v>
      </c>
      <c r="D376" s="422" t="s">
        <v>2394</v>
      </c>
      <c r="E376" s="422" t="s">
        <v>703</v>
      </c>
      <c r="F376" s="422" t="s">
        <v>2395</v>
      </c>
      <c r="G376" s="422">
        <v>625</v>
      </c>
      <c r="H376" s="520">
        <v>60002017887</v>
      </c>
      <c r="I376" s="422" t="s">
        <v>2396</v>
      </c>
    </row>
    <row r="377" spans="1:9" ht="30" x14ac:dyDescent="0.2">
      <c r="A377" s="421">
        <v>360</v>
      </c>
      <c r="B377" s="421" t="s">
        <v>497</v>
      </c>
      <c r="C377" s="422" t="s">
        <v>2397</v>
      </c>
      <c r="D377" s="422" t="s">
        <v>2398</v>
      </c>
      <c r="E377" s="422" t="s">
        <v>703</v>
      </c>
      <c r="F377" s="422" t="s">
        <v>2399</v>
      </c>
      <c r="G377" s="422">
        <v>625</v>
      </c>
      <c r="H377" s="520">
        <v>60001144002</v>
      </c>
      <c r="I377" s="422" t="s">
        <v>2400</v>
      </c>
    </row>
    <row r="378" spans="1:9" ht="45" x14ac:dyDescent="0.2">
      <c r="A378" s="421">
        <v>361</v>
      </c>
      <c r="B378" s="421" t="s">
        <v>497</v>
      </c>
      <c r="C378" s="422" t="s">
        <v>2401</v>
      </c>
      <c r="D378" s="422" t="s">
        <v>2402</v>
      </c>
      <c r="E378" s="422" t="s">
        <v>703</v>
      </c>
      <c r="F378" s="422" t="s">
        <v>2403</v>
      </c>
      <c r="G378" s="422">
        <v>625</v>
      </c>
      <c r="H378" s="520">
        <v>60001002735</v>
      </c>
      <c r="I378" s="422" t="s">
        <v>2404</v>
      </c>
    </row>
    <row r="379" spans="1:9" ht="30" x14ac:dyDescent="0.2">
      <c r="A379" s="421">
        <v>362</v>
      </c>
      <c r="B379" s="421" t="s">
        <v>497</v>
      </c>
      <c r="C379" s="422" t="s">
        <v>2405</v>
      </c>
      <c r="D379" s="422" t="s">
        <v>2406</v>
      </c>
      <c r="E379" s="422" t="s">
        <v>703</v>
      </c>
      <c r="F379" s="422" t="s">
        <v>2407</v>
      </c>
      <c r="G379" s="422">
        <v>1000</v>
      </c>
      <c r="H379" s="520">
        <v>60001005261</v>
      </c>
      <c r="I379" s="422" t="s">
        <v>2408</v>
      </c>
    </row>
    <row r="380" spans="1:9" ht="30" x14ac:dyDescent="0.2">
      <c r="A380" s="421">
        <v>363</v>
      </c>
      <c r="B380" s="421" t="s">
        <v>497</v>
      </c>
      <c r="C380" s="422" t="s">
        <v>2409</v>
      </c>
      <c r="D380" s="422" t="s">
        <v>2410</v>
      </c>
      <c r="E380" s="422" t="s">
        <v>703</v>
      </c>
      <c r="F380" s="422" t="s">
        <v>2411</v>
      </c>
      <c r="G380" s="422">
        <v>1000</v>
      </c>
      <c r="H380" s="520">
        <v>60002015857</v>
      </c>
      <c r="I380" s="422" t="s">
        <v>2412</v>
      </c>
    </row>
    <row r="381" spans="1:9" ht="30" x14ac:dyDescent="0.2">
      <c r="A381" s="421">
        <v>364</v>
      </c>
      <c r="B381" s="421" t="s">
        <v>497</v>
      </c>
      <c r="C381" s="422" t="s">
        <v>2413</v>
      </c>
      <c r="D381" s="422" t="s">
        <v>2414</v>
      </c>
      <c r="E381" s="422" t="s">
        <v>703</v>
      </c>
      <c r="F381" s="422" t="s">
        <v>2415</v>
      </c>
      <c r="G381" s="422">
        <v>875</v>
      </c>
      <c r="H381" s="520">
        <v>412674592</v>
      </c>
      <c r="I381" s="422" t="s">
        <v>2416</v>
      </c>
    </row>
    <row r="382" spans="1:9" ht="30" x14ac:dyDescent="0.2">
      <c r="A382" s="421">
        <v>365</v>
      </c>
      <c r="B382" s="421" t="s">
        <v>497</v>
      </c>
      <c r="C382" s="422" t="s">
        <v>2417</v>
      </c>
      <c r="D382" s="422" t="s">
        <v>2418</v>
      </c>
      <c r="E382" s="422" t="s">
        <v>703</v>
      </c>
      <c r="F382" s="422" t="s">
        <v>2419</v>
      </c>
      <c r="G382" s="422">
        <v>875</v>
      </c>
      <c r="H382" s="520">
        <v>212920794</v>
      </c>
      <c r="I382" s="422" t="s">
        <v>2420</v>
      </c>
    </row>
    <row r="383" spans="1:9" ht="30" x14ac:dyDescent="0.2">
      <c r="A383" s="421">
        <v>366</v>
      </c>
      <c r="B383" s="421" t="s">
        <v>497</v>
      </c>
      <c r="C383" s="422" t="s">
        <v>2421</v>
      </c>
      <c r="D383" s="422" t="s">
        <v>2422</v>
      </c>
      <c r="E383" s="422" t="s">
        <v>703</v>
      </c>
      <c r="F383" s="422" t="s">
        <v>2395</v>
      </c>
      <c r="G383" s="422">
        <v>750</v>
      </c>
      <c r="H383" s="520">
        <v>60001040595</v>
      </c>
      <c r="I383" s="422" t="s">
        <v>2423</v>
      </c>
    </row>
    <row r="384" spans="1:9" ht="30" x14ac:dyDescent="0.2">
      <c r="A384" s="421">
        <v>367</v>
      </c>
      <c r="B384" s="421" t="s">
        <v>497</v>
      </c>
      <c r="C384" s="422" t="s">
        <v>2424</v>
      </c>
      <c r="D384" s="422" t="s">
        <v>2425</v>
      </c>
      <c r="E384" s="422" t="s">
        <v>703</v>
      </c>
      <c r="F384" s="422" t="s">
        <v>2426</v>
      </c>
      <c r="G384" s="422">
        <v>1000</v>
      </c>
      <c r="H384" s="520">
        <v>60002009246</v>
      </c>
      <c r="I384" s="422" t="s">
        <v>2427</v>
      </c>
    </row>
    <row r="385" spans="1:9" ht="30" x14ac:dyDescent="0.2">
      <c r="A385" s="421">
        <v>368</v>
      </c>
      <c r="B385" s="421" t="s">
        <v>497</v>
      </c>
      <c r="C385" s="422" t="s">
        <v>2428</v>
      </c>
      <c r="D385" s="422" t="s">
        <v>2429</v>
      </c>
      <c r="E385" s="422" t="s">
        <v>703</v>
      </c>
      <c r="F385" s="422" t="s">
        <v>2430</v>
      </c>
      <c r="G385" s="422">
        <v>625</v>
      </c>
      <c r="H385" s="520">
        <v>60002008919</v>
      </c>
      <c r="I385" s="422" t="s">
        <v>2431</v>
      </c>
    </row>
    <row r="386" spans="1:9" ht="30" x14ac:dyDescent="0.2">
      <c r="A386" s="421">
        <v>369</v>
      </c>
      <c r="B386" s="421" t="s">
        <v>497</v>
      </c>
      <c r="C386" s="422" t="s">
        <v>2432</v>
      </c>
      <c r="D386" s="422" t="s">
        <v>2433</v>
      </c>
      <c r="E386" s="422" t="s">
        <v>703</v>
      </c>
      <c r="F386" s="422" t="s">
        <v>2434</v>
      </c>
      <c r="G386" s="422">
        <v>375</v>
      </c>
      <c r="H386" s="520">
        <v>42001029946</v>
      </c>
      <c r="I386" s="422" t="s">
        <v>2435</v>
      </c>
    </row>
    <row r="387" spans="1:9" ht="30" x14ac:dyDescent="0.2">
      <c r="A387" s="421">
        <v>370</v>
      </c>
      <c r="B387" s="421" t="s">
        <v>497</v>
      </c>
      <c r="C387" s="422" t="s">
        <v>2432</v>
      </c>
      <c r="D387" s="422" t="s">
        <v>2436</v>
      </c>
      <c r="E387" s="422" t="s">
        <v>703</v>
      </c>
      <c r="F387" s="422" t="s">
        <v>2437</v>
      </c>
      <c r="G387" s="422">
        <v>375</v>
      </c>
      <c r="H387" s="520">
        <v>42001024877</v>
      </c>
      <c r="I387" s="422" t="s">
        <v>2438</v>
      </c>
    </row>
    <row r="388" spans="1:9" ht="30" x14ac:dyDescent="0.2">
      <c r="A388" s="421">
        <v>371</v>
      </c>
      <c r="B388" s="421" t="s">
        <v>497</v>
      </c>
      <c r="C388" s="422" t="s">
        <v>2432</v>
      </c>
      <c r="D388" s="422" t="s">
        <v>2439</v>
      </c>
      <c r="E388" s="422" t="s">
        <v>703</v>
      </c>
      <c r="F388" s="422" t="s">
        <v>2440</v>
      </c>
      <c r="G388" s="422">
        <v>375</v>
      </c>
      <c r="H388" s="520">
        <v>42001029966</v>
      </c>
      <c r="I388" s="422" t="s">
        <v>2441</v>
      </c>
    </row>
    <row r="389" spans="1:9" ht="30" x14ac:dyDescent="0.2">
      <c r="A389" s="421">
        <v>372</v>
      </c>
      <c r="B389" s="421" t="s">
        <v>497</v>
      </c>
      <c r="C389" s="422" t="s">
        <v>2432</v>
      </c>
      <c r="D389" s="422" t="s">
        <v>2442</v>
      </c>
      <c r="E389" s="422" t="s">
        <v>703</v>
      </c>
      <c r="F389" s="422" t="s">
        <v>2443</v>
      </c>
      <c r="G389" s="422">
        <v>375</v>
      </c>
      <c r="H389" s="520">
        <v>42001001698</v>
      </c>
      <c r="I389" s="422" t="s">
        <v>2444</v>
      </c>
    </row>
    <row r="390" spans="1:9" ht="30" x14ac:dyDescent="0.2">
      <c r="A390" s="421">
        <v>373</v>
      </c>
      <c r="B390" s="421" t="s">
        <v>497</v>
      </c>
      <c r="C390" s="422" t="s">
        <v>2432</v>
      </c>
      <c r="D390" s="422" t="s">
        <v>2445</v>
      </c>
      <c r="E390" s="422" t="s">
        <v>703</v>
      </c>
      <c r="F390" s="422" t="s">
        <v>2098</v>
      </c>
      <c r="G390" s="422">
        <v>375</v>
      </c>
      <c r="H390" s="520">
        <v>42001021306</v>
      </c>
      <c r="I390" s="422" t="s">
        <v>2446</v>
      </c>
    </row>
    <row r="391" spans="1:9" ht="30" x14ac:dyDescent="0.2">
      <c r="A391" s="421">
        <v>374</v>
      </c>
      <c r="B391" s="421" t="s">
        <v>497</v>
      </c>
      <c r="C391" s="422" t="s">
        <v>2432</v>
      </c>
      <c r="D391" s="422" t="s">
        <v>2447</v>
      </c>
      <c r="E391" s="422" t="s">
        <v>703</v>
      </c>
      <c r="F391" s="422" t="s">
        <v>2448</v>
      </c>
      <c r="G391" s="422">
        <v>375</v>
      </c>
      <c r="H391" s="520">
        <v>42001034832</v>
      </c>
      <c r="I391" s="422" t="s">
        <v>2449</v>
      </c>
    </row>
    <row r="392" spans="1:9" ht="30" x14ac:dyDescent="0.2">
      <c r="A392" s="421">
        <v>375</v>
      </c>
      <c r="B392" s="421" t="s">
        <v>497</v>
      </c>
      <c r="C392" s="422" t="s">
        <v>2432</v>
      </c>
      <c r="D392" s="422" t="s">
        <v>2450</v>
      </c>
      <c r="E392" s="422" t="s">
        <v>703</v>
      </c>
      <c r="F392" s="422" t="s">
        <v>2451</v>
      </c>
      <c r="G392" s="422">
        <v>375</v>
      </c>
      <c r="H392" s="520">
        <v>42001029518</v>
      </c>
      <c r="I392" s="422" t="s">
        <v>2452</v>
      </c>
    </row>
    <row r="393" spans="1:9" ht="30" x14ac:dyDescent="0.2">
      <c r="A393" s="421">
        <v>376</v>
      </c>
      <c r="B393" s="421" t="s">
        <v>497</v>
      </c>
      <c r="C393" s="422" t="s">
        <v>2432</v>
      </c>
      <c r="D393" s="422" t="s">
        <v>2453</v>
      </c>
      <c r="E393" s="422" t="s">
        <v>703</v>
      </c>
      <c r="F393" s="422" t="s">
        <v>2437</v>
      </c>
      <c r="G393" s="422">
        <v>375</v>
      </c>
      <c r="H393" s="520">
        <v>42001039031</v>
      </c>
      <c r="I393" s="422" t="s">
        <v>2454</v>
      </c>
    </row>
    <row r="394" spans="1:9" ht="30" x14ac:dyDescent="0.2">
      <c r="A394" s="421">
        <v>377</v>
      </c>
      <c r="B394" s="421" t="s">
        <v>497</v>
      </c>
      <c r="C394" s="422" t="s">
        <v>2432</v>
      </c>
      <c r="D394" s="422" t="s">
        <v>2455</v>
      </c>
      <c r="E394" s="422" t="s">
        <v>703</v>
      </c>
      <c r="F394" s="422" t="s">
        <v>2456</v>
      </c>
      <c r="G394" s="422">
        <v>375</v>
      </c>
      <c r="H394" s="520">
        <v>62001013997</v>
      </c>
      <c r="I394" s="422" t="s">
        <v>2457</v>
      </c>
    </row>
    <row r="395" spans="1:9" ht="30" x14ac:dyDescent="0.2">
      <c r="A395" s="421">
        <v>378</v>
      </c>
      <c r="B395" s="421" t="s">
        <v>497</v>
      </c>
      <c r="C395" s="422" t="s">
        <v>2432</v>
      </c>
      <c r="D395" s="422" t="s">
        <v>2458</v>
      </c>
      <c r="E395" s="422" t="s">
        <v>703</v>
      </c>
      <c r="F395" s="422" t="s">
        <v>2459</v>
      </c>
      <c r="G395" s="422">
        <v>375</v>
      </c>
      <c r="H395" s="520">
        <v>215112170</v>
      </c>
      <c r="I395" s="422" t="s">
        <v>2460</v>
      </c>
    </row>
    <row r="396" spans="1:9" ht="30" x14ac:dyDescent="0.2">
      <c r="A396" s="421">
        <v>379</v>
      </c>
      <c r="B396" s="421" t="s">
        <v>497</v>
      </c>
      <c r="C396" s="422" t="s">
        <v>2432</v>
      </c>
      <c r="D396" s="422" t="s">
        <v>2461</v>
      </c>
      <c r="E396" s="422" t="s">
        <v>703</v>
      </c>
      <c r="F396" s="422" t="s">
        <v>2462</v>
      </c>
      <c r="G396" s="422">
        <v>375</v>
      </c>
      <c r="H396" s="520">
        <v>42001029491</v>
      </c>
      <c r="I396" s="422" t="s">
        <v>2463</v>
      </c>
    </row>
    <row r="397" spans="1:9" ht="30" x14ac:dyDescent="0.2">
      <c r="A397" s="421">
        <v>380</v>
      </c>
      <c r="B397" s="421" t="s">
        <v>497</v>
      </c>
      <c r="C397" s="422" t="s">
        <v>2432</v>
      </c>
      <c r="D397" s="422" t="s">
        <v>2464</v>
      </c>
      <c r="E397" s="422" t="s">
        <v>703</v>
      </c>
      <c r="F397" s="422" t="s">
        <v>2325</v>
      </c>
      <c r="G397" s="422">
        <v>375</v>
      </c>
      <c r="H397" s="520">
        <v>4200101019939</v>
      </c>
      <c r="I397" s="422" t="s">
        <v>2465</v>
      </c>
    </row>
    <row r="398" spans="1:9" ht="30" x14ac:dyDescent="0.2">
      <c r="A398" s="421">
        <v>381</v>
      </c>
      <c r="B398" s="421" t="s">
        <v>497</v>
      </c>
      <c r="C398" s="422" t="s">
        <v>2432</v>
      </c>
      <c r="D398" s="422" t="s">
        <v>2466</v>
      </c>
      <c r="E398" s="422" t="s">
        <v>703</v>
      </c>
      <c r="F398" s="422" t="s">
        <v>2467</v>
      </c>
      <c r="G398" s="422">
        <v>375</v>
      </c>
      <c r="H398" s="520" t="s">
        <v>2468</v>
      </c>
      <c r="I398" s="422" t="s">
        <v>2469</v>
      </c>
    </row>
    <row r="399" spans="1:9" ht="30" x14ac:dyDescent="0.2">
      <c r="A399" s="421">
        <v>382</v>
      </c>
      <c r="B399" s="421" t="s">
        <v>497</v>
      </c>
      <c r="C399" s="422" t="s">
        <v>2432</v>
      </c>
      <c r="D399" s="422" t="s">
        <v>2470</v>
      </c>
      <c r="E399" s="422" t="s">
        <v>703</v>
      </c>
      <c r="F399" s="422" t="s">
        <v>2098</v>
      </c>
      <c r="G399" s="422">
        <v>375</v>
      </c>
      <c r="H399" s="520" t="s">
        <v>2471</v>
      </c>
      <c r="I399" s="422" t="s">
        <v>2472</v>
      </c>
    </row>
    <row r="400" spans="1:9" ht="30" x14ac:dyDescent="0.2">
      <c r="A400" s="421">
        <v>383</v>
      </c>
      <c r="B400" s="421" t="s">
        <v>497</v>
      </c>
      <c r="C400" s="422" t="s">
        <v>2432</v>
      </c>
      <c r="D400" s="422" t="s">
        <v>2473</v>
      </c>
      <c r="E400" s="422" t="s">
        <v>703</v>
      </c>
      <c r="F400" s="422" t="s">
        <v>2474</v>
      </c>
      <c r="G400" s="422">
        <v>375</v>
      </c>
      <c r="H400" s="520" t="s">
        <v>2475</v>
      </c>
      <c r="I400" s="422" t="s">
        <v>2476</v>
      </c>
    </row>
    <row r="401" spans="1:9" ht="30" x14ac:dyDescent="0.2">
      <c r="A401" s="421">
        <v>384</v>
      </c>
      <c r="B401" s="421" t="s">
        <v>497</v>
      </c>
      <c r="C401" s="422" t="s">
        <v>2432</v>
      </c>
      <c r="D401" s="422" t="s">
        <v>2477</v>
      </c>
      <c r="E401" s="422" t="s">
        <v>703</v>
      </c>
      <c r="F401" s="422" t="s">
        <v>2478</v>
      </c>
      <c r="G401" s="422">
        <v>375</v>
      </c>
      <c r="H401" s="520" t="s">
        <v>2479</v>
      </c>
      <c r="I401" s="422" t="s">
        <v>2480</v>
      </c>
    </row>
    <row r="402" spans="1:9" ht="30" x14ac:dyDescent="0.2">
      <c r="A402" s="421">
        <v>385</v>
      </c>
      <c r="B402" s="421" t="s">
        <v>497</v>
      </c>
      <c r="C402" s="422" t="s">
        <v>2432</v>
      </c>
      <c r="D402" s="422" t="s">
        <v>2481</v>
      </c>
      <c r="E402" s="422" t="s">
        <v>703</v>
      </c>
      <c r="F402" s="422" t="s">
        <v>2482</v>
      </c>
      <c r="G402" s="422">
        <v>375</v>
      </c>
      <c r="H402" s="520" t="s">
        <v>2483</v>
      </c>
      <c r="I402" s="422" t="s">
        <v>2484</v>
      </c>
    </row>
    <row r="403" spans="1:9" ht="30" x14ac:dyDescent="0.2">
      <c r="A403" s="421">
        <v>386</v>
      </c>
      <c r="B403" s="421" t="s">
        <v>497</v>
      </c>
      <c r="C403" s="422" t="s">
        <v>2432</v>
      </c>
      <c r="D403" s="422" t="s">
        <v>2485</v>
      </c>
      <c r="E403" s="422" t="s">
        <v>703</v>
      </c>
      <c r="F403" s="422" t="s">
        <v>2486</v>
      </c>
      <c r="G403" s="422">
        <v>375</v>
      </c>
      <c r="H403" s="520" t="s">
        <v>2487</v>
      </c>
      <c r="I403" s="422" t="s">
        <v>2488</v>
      </c>
    </row>
    <row r="404" spans="1:9" ht="30" x14ac:dyDescent="0.2">
      <c r="A404" s="421">
        <v>387</v>
      </c>
      <c r="B404" s="421" t="s">
        <v>497</v>
      </c>
      <c r="C404" s="422" t="s">
        <v>2432</v>
      </c>
      <c r="D404" s="422" t="s">
        <v>2489</v>
      </c>
      <c r="E404" s="422" t="s">
        <v>703</v>
      </c>
      <c r="F404" s="422" t="s">
        <v>2490</v>
      </c>
      <c r="G404" s="422">
        <v>375</v>
      </c>
      <c r="H404" s="520" t="s">
        <v>2491</v>
      </c>
      <c r="I404" s="422" t="s">
        <v>2492</v>
      </c>
    </row>
    <row r="405" spans="1:9" ht="30" x14ac:dyDescent="0.2">
      <c r="A405" s="421">
        <v>388</v>
      </c>
      <c r="B405" s="421" t="s">
        <v>497</v>
      </c>
      <c r="C405" s="422" t="s">
        <v>2432</v>
      </c>
      <c r="D405" s="422" t="s">
        <v>2493</v>
      </c>
      <c r="E405" s="422" t="s">
        <v>703</v>
      </c>
      <c r="F405" s="422" t="s">
        <v>2451</v>
      </c>
      <c r="G405" s="422">
        <v>375</v>
      </c>
      <c r="H405" s="520" t="s">
        <v>2494</v>
      </c>
      <c r="I405" s="422" t="s">
        <v>2495</v>
      </c>
    </row>
    <row r="406" spans="1:9" ht="30" x14ac:dyDescent="0.2">
      <c r="A406" s="421">
        <v>389</v>
      </c>
      <c r="B406" s="421" t="s">
        <v>497</v>
      </c>
      <c r="C406" s="422" t="s">
        <v>2432</v>
      </c>
      <c r="D406" s="422" t="s">
        <v>2496</v>
      </c>
      <c r="E406" s="422" t="s">
        <v>703</v>
      </c>
      <c r="F406" s="422" t="s">
        <v>2497</v>
      </c>
      <c r="G406" s="422">
        <v>375</v>
      </c>
      <c r="H406" s="520" t="s">
        <v>2498</v>
      </c>
      <c r="I406" s="422" t="s">
        <v>2499</v>
      </c>
    </row>
    <row r="407" spans="1:9" ht="30" x14ac:dyDescent="0.2">
      <c r="A407" s="421">
        <v>390</v>
      </c>
      <c r="B407" s="421" t="s">
        <v>497</v>
      </c>
      <c r="C407" s="422" t="s">
        <v>2432</v>
      </c>
      <c r="D407" s="422" t="s">
        <v>2500</v>
      </c>
      <c r="E407" s="422" t="s">
        <v>703</v>
      </c>
      <c r="F407" s="422" t="s">
        <v>2501</v>
      </c>
      <c r="G407" s="422">
        <v>375</v>
      </c>
      <c r="H407" s="520" t="s">
        <v>2502</v>
      </c>
      <c r="I407" s="422" t="s">
        <v>2503</v>
      </c>
    </row>
    <row r="408" spans="1:9" ht="30" x14ac:dyDescent="0.2">
      <c r="A408" s="421">
        <v>391</v>
      </c>
      <c r="B408" s="421" t="s">
        <v>497</v>
      </c>
      <c r="C408" s="422" t="s">
        <v>2432</v>
      </c>
      <c r="D408" s="422" t="s">
        <v>2504</v>
      </c>
      <c r="E408" s="422" t="s">
        <v>703</v>
      </c>
      <c r="F408" s="422" t="s">
        <v>2505</v>
      </c>
      <c r="G408" s="422">
        <v>375</v>
      </c>
      <c r="H408" s="520" t="s">
        <v>2506</v>
      </c>
      <c r="I408" s="422" t="s">
        <v>2507</v>
      </c>
    </row>
    <row r="409" spans="1:9" ht="30" x14ac:dyDescent="0.2">
      <c r="A409" s="421">
        <v>392</v>
      </c>
      <c r="B409" s="421" t="s">
        <v>497</v>
      </c>
      <c r="C409" s="422" t="s">
        <v>2432</v>
      </c>
      <c r="D409" s="422" t="s">
        <v>2508</v>
      </c>
      <c r="E409" s="422" t="s">
        <v>703</v>
      </c>
      <c r="F409" s="422" t="s">
        <v>2509</v>
      </c>
      <c r="G409" s="422">
        <v>375</v>
      </c>
      <c r="H409" s="520" t="s">
        <v>2510</v>
      </c>
      <c r="I409" s="422" t="s">
        <v>2511</v>
      </c>
    </row>
    <row r="410" spans="1:9" ht="30" x14ac:dyDescent="0.2">
      <c r="A410" s="421">
        <v>393</v>
      </c>
      <c r="B410" s="421" t="s">
        <v>497</v>
      </c>
      <c r="C410" s="422" t="s">
        <v>2432</v>
      </c>
      <c r="D410" s="422" t="s">
        <v>2512</v>
      </c>
      <c r="E410" s="422" t="s">
        <v>703</v>
      </c>
      <c r="F410" s="422" t="s">
        <v>2513</v>
      </c>
      <c r="G410" s="422">
        <v>375</v>
      </c>
      <c r="H410" s="520" t="s">
        <v>2514</v>
      </c>
      <c r="I410" s="422" t="s">
        <v>2515</v>
      </c>
    </row>
    <row r="411" spans="1:9" ht="30" x14ac:dyDescent="0.2">
      <c r="A411" s="421">
        <v>394</v>
      </c>
      <c r="B411" s="421" t="s">
        <v>497</v>
      </c>
      <c r="C411" s="422" t="s">
        <v>2432</v>
      </c>
      <c r="D411" s="422" t="s">
        <v>2516</v>
      </c>
      <c r="E411" s="422" t="s">
        <v>703</v>
      </c>
      <c r="F411" s="422" t="s">
        <v>2517</v>
      </c>
      <c r="G411" s="422">
        <v>375</v>
      </c>
      <c r="H411" s="520" t="s">
        <v>2518</v>
      </c>
      <c r="I411" s="422" t="s">
        <v>2519</v>
      </c>
    </row>
    <row r="412" spans="1:9" ht="30" x14ac:dyDescent="0.2">
      <c r="A412" s="421">
        <v>395</v>
      </c>
      <c r="B412" s="421" t="s">
        <v>497</v>
      </c>
      <c r="C412" s="422" t="s">
        <v>2432</v>
      </c>
      <c r="D412" s="422" t="s">
        <v>2520</v>
      </c>
      <c r="E412" s="422" t="s">
        <v>703</v>
      </c>
      <c r="F412" s="422" t="s">
        <v>2437</v>
      </c>
      <c r="G412" s="422">
        <v>375</v>
      </c>
      <c r="H412" s="520" t="s">
        <v>2521</v>
      </c>
      <c r="I412" s="422" t="s">
        <v>2522</v>
      </c>
    </row>
    <row r="413" spans="1:9" ht="30" x14ac:dyDescent="0.2">
      <c r="A413" s="421">
        <v>396</v>
      </c>
      <c r="B413" s="421" t="s">
        <v>497</v>
      </c>
      <c r="C413" s="422" t="s">
        <v>2432</v>
      </c>
      <c r="D413" s="422" t="s">
        <v>2523</v>
      </c>
      <c r="E413" s="422" t="s">
        <v>703</v>
      </c>
      <c r="F413" s="422" t="s">
        <v>2524</v>
      </c>
      <c r="G413" s="422">
        <v>375</v>
      </c>
      <c r="H413" s="520" t="s">
        <v>2525</v>
      </c>
      <c r="I413" s="422" t="s">
        <v>2526</v>
      </c>
    </row>
    <row r="414" spans="1:9" ht="30" x14ac:dyDescent="0.2">
      <c r="A414" s="421">
        <v>397</v>
      </c>
      <c r="B414" s="421" t="s">
        <v>497</v>
      </c>
      <c r="C414" s="422" t="s">
        <v>2432</v>
      </c>
      <c r="D414" s="422" t="s">
        <v>2527</v>
      </c>
      <c r="E414" s="422" t="s">
        <v>703</v>
      </c>
      <c r="F414" s="422" t="s">
        <v>2528</v>
      </c>
      <c r="G414" s="422">
        <v>375</v>
      </c>
      <c r="H414" s="520" t="s">
        <v>2529</v>
      </c>
      <c r="I414" s="422" t="s">
        <v>2530</v>
      </c>
    </row>
    <row r="415" spans="1:9" ht="30" x14ac:dyDescent="0.2">
      <c r="A415" s="421">
        <v>398</v>
      </c>
      <c r="B415" s="421" t="s">
        <v>497</v>
      </c>
      <c r="C415" s="422" t="s">
        <v>2432</v>
      </c>
      <c r="D415" s="422" t="s">
        <v>2531</v>
      </c>
      <c r="E415" s="422" t="s">
        <v>703</v>
      </c>
      <c r="F415" s="422" t="s">
        <v>2532</v>
      </c>
      <c r="G415" s="422">
        <v>375</v>
      </c>
      <c r="H415" s="520" t="s">
        <v>2533</v>
      </c>
      <c r="I415" s="422" t="s">
        <v>2534</v>
      </c>
    </row>
    <row r="416" spans="1:9" ht="45" x14ac:dyDescent="0.2">
      <c r="A416" s="421">
        <v>399</v>
      </c>
      <c r="B416" s="421" t="s">
        <v>497</v>
      </c>
      <c r="C416" s="422" t="s">
        <v>4565</v>
      </c>
      <c r="D416" s="422" t="s">
        <v>4566</v>
      </c>
      <c r="E416" s="422" t="s">
        <v>4567</v>
      </c>
      <c r="F416" s="422" t="s">
        <v>4568</v>
      </c>
      <c r="G416" s="422">
        <v>1000</v>
      </c>
      <c r="H416" s="520" t="s">
        <v>4569</v>
      </c>
      <c r="I416" s="422" t="s">
        <v>4570</v>
      </c>
    </row>
    <row r="417" spans="1:9" ht="30" x14ac:dyDescent="0.2">
      <c r="A417" s="421">
        <v>400</v>
      </c>
      <c r="B417" s="421" t="s">
        <v>497</v>
      </c>
      <c r="C417" s="422" t="s">
        <v>4571</v>
      </c>
      <c r="D417" s="422" t="s">
        <v>4572</v>
      </c>
      <c r="E417" s="422" t="s">
        <v>4567</v>
      </c>
      <c r="F417" s="422" t="s">
        <v>4573</v>
      </c>
      <c r="G417" s="422">
        <v>300</v>
      </c>
      <c r="H417" s="520" t="s">
        <v>4574</v>
      </c>
      <c r="I417" s="422" t="s">
        <v>4575</v>
      </c>
    </row>
    <row r="418" spans="1:9" ht="15" x14ac:dyDescent="0.2">
      <c r="A418" s="421">
        <v>401</v>
      </c>
      <c r="B418" s="421" t="s">
        <v>497</v>
      </c>
      <c r="C418" s="422" t="s">
        <v>4576</v>
      </c>
      <c r="D418" s="422" t="s">
        <v>4577</v>
      </c>
      <c r="E418" s="422" t="s">
        <v>4567</v>
      </c>
      <c r="F418" s="422" t="s">
        <v>4578</v>
      </c>
      <c r="G418" s="422">
        <v>300</v>
      </c>
      <c r="H418" s="520" t="s">
        <v>4579</v>
      </c>
      <c r="I418" s="422" t="s">
        <v>4580</v>
      </c>
    </row>
    <row r="419" spans="1:9" ht="30" x14ac:dyDescent="0.2">
      <c r="A419" s="421">
        <v>402</v>
      </c>
      <c r="B419" s="421" t="s">
        <v>497</v>
      </c>
      <c r="C419" s="422" t="s">
        <v>4581</v>
      </c>
      <c r="D419" s="422" t="s">
        <v>4582</v>
      </c>
      <c r="E419" s="422" t="s">
        <v>4567</v>
      </c>
      <c r="F419" s="422" t="s">
        <v>4583</v>
      </c>
      <c r="G419" s="422">
        <v>300</v>
      </c>
      <c r="H419" s="520" t="s">
        <v>4584</v>
      </c>
      <c r="I419" s="422" t="s">
        <v>4585</v>
      </c>
    </row>
    <row r="420" spans="1:9" ht="15" x14ac:dyDescent="0.2">
      <c r="A420" s="421">
        <v>403</v>
      </c>
      <c r="B420" s="421" t="s">
        <v>497</v>
      </c>
      <c r="C420" s="422" t="s">
        <v>4586</v>
      </c>
      <c r="D420" s="422" t="s">
        <v>4587</v>
      </c>
      <c r="E420" s="422" t="s">
        <v>4567</v>
      </c>
      <c r="F420" s="422" t="s">
        <v>4588</v>
      </c>
      <c r="G420" s="422">
        <v>300</v>
      </c>
      <c r="H420" s="520" t="s">
        <v>4589</v>
      </c>
      <c r="I420" s="422" t="s">
        <v>4590</v>
      </c>
    </row>
    <row r="421" spans="1:9" ht="30" x14ac:dyDescent="0.2">
      <c r="A421" s="421">
        <v>404</v>
      </c>
      <c r="B421" s="421" t="s">
        <v>497</v>
      </c>
      <c r="C421" s="422" t="s">
        <v>4591</v>
      </c>
      <c r="D421" s="422" t="s">
        <v>4592</v>
      </c>
      <c r="E421" s="422" t="s">
        <v>4567</v>
      </c>
      <c r="F421" s="422" t="s">
        <v>1826</v>
      </c>
      <c r="G421" s="422">
        <v>700</v>
      </c>
      <c r="H421" s="520" t="s">
        <v>4593</v>
      </c>
      <c r="I421" s="422" t="s">
        <v>4594</v>
      </c>
    </row>
    <row r="422" spans="1:9" ht="60" x14ac:dyDescent="0.2">
      <c r="A422" s="421">
        <v>405</v>
      </c>
      <c r="B422" s="421" t="s">
        <v>497</v>
      </c>
      <c r="C422" s="422" t="s">
        <v>4595</v>
      </c>
      <c r="D422" s="422" t="s">
        <v>4596</v>
      </c>
      <c r="E422" s="422" t="s">
        <v>4567</v>
      </c>
      <c r="F422" s="422" t="s">
        <v>4597</v>
      </c>
      <c r="G422" s="422">
        <v>400</v>
      </c>
      <c r="H422" s="520" t="s">
        <v>4598</v>
      </c>
      <c r="I422" s="422" t="s">
        <v>4599</v>
      </c>
    </row>
    <row r="423" spans="1:9" ht="30" x14ac:dyDescent="0.2">
      <c r="A423" s="421">
        <v>406</v>
      </c>
      <c r="B423" s="421" t="s">
        <v>497</v>
      </c>
      <c r="C423" s="422" t="s">
        <v>4600</v>
      </c>
      <c r="D423" s="422" t="s">
        <v>4601</v>
      </c>
      <c r="E423" s="422" t="s">
        <v>4567</v>
      </c>
      <c r="F423" s="422" t="s">
        <v>4602</v>
      </c>
      <c r="G423" s="422">
        <v>250</v>
      </c>
      <c r="H423" s="520" t="s">
        <v>4603</v>
      </c>
      <c r="I423" s="422" t="s">
        <v>4604</v>
      </c>
    </row>
    <row r="424" spans="1:9" ht="15" x14ac:dyDescent="0.2">
      <c r="A424" s="421">
        <v>407</v>
      </c>
      <c r="B424" s="421" t="s">
        <v>497</v>
      </c>
      <c r="C424" s="422" t="s">
        <v>4605</v>
      </c>
      <c r="D424" s="422" t="s">
        <v>4606</v>
      </c>
      <c r="E424" s="422" t="s">
        <v>4567</v>
      </c>
      <c r="F424" s="422" t="s">
        <v>694</v>
      </c>
      <c r="G424" s="422">
        <v>450</v>
      </c>
      <c r="H424" s="520" t="s">
        <v>4607</v>
      </c>
      <c r="I424" s="422" t="s">
        <v>4608</v>
      </c>
    </row>
    <row r="425" spans="1:9" ht="15" x14ac:dyDescent="0.2">
      <c r="A425" s="421">
        <v>408</v>
      </c>
      <c r="B425" s="421" t="s">
        <v>497</v>
      </c>
      <c r="C425" s="422" t="s">
        <v>4609</v>
      </c>
      <c r="D425" s="422" t="s">
        <v>4610</v>
      </c>
      <c r="E425" s="422" t="s">
        <v>4567</v>
      </c>
      <c r="F425" s="422" t="s">
        <v>4611</v>
      </c>
      <c r="G425" s="422">
        <v>250</v>
      </c>
      <c r="H425" s="520" t="s">
        <v>4612</v>
      </c>
      <c r="I425" s="422" t="s">
        <v>4613</v>
      </c>
    </row>
    <row r="426" spans="1:9" ht="15" x14ac:dyDescent="0.2">
      <c r="A426" s="421">
        <v>409</v>
      </c>
      <c r="B426" s="421" t="s">
        <v>497</v>
      </c>
      <c r="C426" s="422" t="s">
        <v>4614</v>
      </c>
      <c r="D426" s="422" t="s">
        <v>4615</v>
      </c>
      <c r="E426" s="422" t="s">
        <v>4567</v>
      </c>
      <c r="F426" s="422" t="s">
        <v>4616</v>
      </c>
      <c r="G426" s="422">
        <v>250</v>
      </c>
      <c r="H426" s="520" t="s">
        <v>4617</v>
      </c>
      <c r="I426" s="422" t="s">
        <v>4618</v>
      </c>
    </row>
    <row r="427" spans="1:9" ht="15" x14ac:dyDescent="0.2">
      <c r="A427" s="421">
        <v>410</v>
      </c>
      <c r="B427" s="421" t="s">
        <v>497</v>
      </c>
      <c r="C427" s="422" t="s">
        <v>4619</v>
      </c>
      <c r="D427" s="422" t="s">
        <v>4620</v>
      </c>
      <c r="E427" s="422" t="s">
        <v>4567</v>
      </c>
      <c r="F427" s="422" t="s">
        <v>1436</v>
      </c>
      <c r="G427" s="422">
        <v>350</v>
      </c>
      <c r="H427" s="520" t="s">
        <v>4621</v>
      </c>
      <c r="I427" s="422" t="s">
        <v>4622</v>
      </c>
    </row>
    <row r="428" spans="1:9" ht="30" x14ac:dyDescent="0.2">
      <c r="A428" s="421">
        <v>411</v>
      </c>
      <c r="B428" s="421" t="s">
        <v>497</v>
      </c>
      <c r="C428" s="422" t="s">
        <v>4623</v>
      </c>
      <c r="D428" s="422" t="s">
        <v>4624</v>
      </c>
      <c r="E428" s="422" t="s">
        <v>4567</v>
      </c>
      <c r="F428" s="422" t="s">
        <v>4625</v>
      </c>
      <c r="G428" s="422">
        <v>250</v>
      </c>
      <c r="H428" s="520" t="s">
        <v>4626</v>
      </c>
      <c r="I428" s="422" t="s">
        <v>4627</v>
      </c>
    </row>
    <row r="429" spans="1:9" ht="45" x14ac:dyDescent="0.2">
      <c r="A429" s="421">
        <v>412</v>
      </c>
      <c r="B429" s="421" t="s">
        <v>497</v>
      </c>
      <c r="C429" s="422" t="s">
        <v>4628</v>
      </c>
      <c r="D429" s="422" t="s">
        <v>4629</v>
      </c>
      <c r="E429" s="422" t="s">
        <v>4567</v>
      </c>
      <c r="F429" s="422" t="s">
        <v>1725</v>
      </c>
      <c r="G429" s="422">
        <v>350</v>
      </c>
      <c r="H429" s="520" t="s">
        <v>4630</v>
      </c>
      <c r="I429" s="422" t="s">
        <v>4631</v>
      </c>
    </row>
    <row r="430" spans="1:9" ht="15" x14ac:dyDescent="0.2">
      <c r="A430" s="421">
        <v>413</v>
      </c>
      <c r="B430" s="421" t="s">
        <v>497</v>
      </c>
      <c r="C430" s="422" t="s">
        <v>4632</v>
      </c>
      <c r="D430" s="422" t="s">
        <v>4633</v>
      </c>
      <c r="E430" s="422" t="s">
        <v>4567</v>
      </c>
      <c r="F430" s="422" t="s">
        <v>1034</v>
      </c>
      <c r="G430" s="422">
        <v>250</v>
      </c>
      <c r="H430" s="520" t="s">
        <v>4634</v>
      </c>
      <c r="I430" s="422" t="s">
        <v>4635</v>
      </c>
    </row>
    <row r="431" spans="1:9" ht="30" x14ac:dyDescent="0.2">
      <c r="A431" s="421">
        <v>414</v>
      </c>
      <c r="B431" s="421" t="s">
        <v>497</v>
      </c>
      <c r="C431" s="422" t="s">
        <v>4636</v>
      </c>
      <c r="D431" s="422" t="s">
        <v>4637</v>
      </c>
      <c r="E431" s="422" t="s">
        <v>4567</v>
      </c>
      <c r="F431" s="422" t="s">
        <v>4602</v>
      </c>
      <c r="G431" s="422">
        <v>250</v>
      </c>
      <c r="H431" s="520" t="s">
        <v>4638</v>
      </c>
      <c r="I431" s="422" t="s">
        <v>4639</v>
      </c>
    </row>
    <row r="432" spans="1:9" ht="30" x14ac:dyDescent="0.2">
      <c r="A432" s="421">
        <v>415</v>
      </c>
      <c r="B432" s="421" t="s">
        <v>497</v>
      </c>
      <c r="C432" s="422" t="s">
        <v>4640</v>
      </c>
      <c r="D432" s="422" t="s">
        <v>4641</v>
      </c>
      <c r="E432" s="422" t="s">
        <v>4567</v>
      </c>
      <c r="F432" s="422" t="s">
        <v>4642</v>
      </c>
      <c r="G432" s="422">
        <v>250</v>
      </c>
      <c r="H432" s="520" t="s">
        <v>4643</v>
      </c>
      <c r="I432" s="422" t="s">
        <v>4644</v>
      </c>
    </row>
    <row r="433" spans="1:9" ht="30" x14ac:dyDescent="0.2">
      <c r="A433" s="421">
        <v>416</v>
      </c>
      <c r="B433" s="421" t="s">
        <v>497</v>
      </c>
      <c r="C433" s="422" t="s">
        <v>4645</v>
      </c>
      <c r="D433" s="422" t="s">
        <v>4646</v>
      </c>
      <c r="E433" s="422" t="s">
        <v>4567</v>
      </c>
      <c r="F433" s="422" t="s">
        <v>4647</v>
      </c>
      <c r="G433" s="422">
        <v>350</v>
      </c>
      <c r="H433" s="520" t="s">
        <v>4648</v>
      </c>
      <c r="I433" s="422" t="s">
        <v>4649</v>
      </c>
    </row>
    <row r="434" spans="1:9" ht="30" x14ac:dyDescent="0.2">
      <c r="A434" s="421">
        <v>417</v>
      </c>
      <c r="B434" s="421" t="s">
        <v>497</v>
      </c>
      <c r="C434" s="422" t="s">
        <v>4650</v>
      </c>
      <c r="D434" s="422" t="s">
        <v>4651</v>
      </c>
      <c r="E434" s="422" t="s">
        <v>4567</v>
      </c>
      <c r="F434" s="422" t="s">
        <v>4652</v>
      </c>
      <c r="G434" s="422">
        <v>250</v>
      </c>
      <c r="H434" s="520" t="s">
        <v>4653</v>
      </c>
      <c r="I434" s="422" t="s">
        <v>4654</v>
      </c>
    </row>
    <row r="435" spans="1:9" ht="30" x14ac:dyDescent="0.2">
      <c r="A435" s="421">
        <v>418</v>
      </c>
      <c r="B435" s="421" t="s">
        <v>497</v>
      </c>
      <c r="C435" s="422" t="s">
        <v>4655</v>
      </c>
      <c r="D435" s="422" t="s">
        <v>4656</v>
      </c>
      <c r="E435" s="422" t="s">
        <v>4567</v>
      </c>
      <c r="F435" s="422" t="s">
        <v>734</v>
      </c>
      <c r="G435" s="422">
        <v>700</v>
      </c>
      <c r="H435" s="520" t="s">
        <v>4657</v>
      </c>
      <c r="I435" s="422" t="s">
        <v>4658</v>
      </c>
    </row>
    <row r="436" spans="1:9" ht="30" x14ac:dyDescent="0.2">
      <c r="A436" s="421">
        <v>419</v>
      </c>
      <c r="B436" s="421" t="s">
        <v>497</v>
      </c>
      <c r="C436" s="422" t="s">
        <v>4659</v>
      </c>
      <c r="D436" s="422" t="s">
        <v>4660</v>
      </c>
      <c r="E436" s="422" t="s">
        <v>4567</v>
      </c>
      <c r="F436" s="422" t="s">
        <v>1401</v>
      </c>
      <c r="G436" s="422">
        <v>700</v>
      </c>
      <c r="H436" s="520" t="s">
        <v>4661</v>
      </c>
      <c r="I436" s="422" t="s">
        <v>4662</v>
      </c>
    </row>
    <row r="437" spans="1:9" ht="30" x14ac:dyDescent="0.2">
      <c r="A437" s="421">
        <v>420</v>
      </c>
      <c r="B437" s="421" t="s">
        <v>497</v>
      </c>
      <c r="C437" s="422" t="s">
        <v>4663</v>
      </c>
      <c r="D437" s="422" t="s">
        <v>4664</v>
      </c>
      <c r="E437" s="422" t="s">
        <v>4567</v>
      </c>
      <c r="F437" s="422" t="s">
        <v>1034</v>
      </c>
      <c r="G437" s="422">
        <v>700</v>
      </c>
      <c r="H437" s="520" t="s">
        <v>4665</v>
      </c>
      <c r="I437" s="422" t="s">
        <v>4666</v>
      </c>
    </row>
    <row r="438" spans="1:9" ht="30" x14ac:dyDescent="0.2">
      <c r="A438" s="421">
        <v>421</v>
      </c>
      <c r="B438" s="421" t="s">
        <v>497</v>
      </c>
      <c r="C438" s="422" t="s">
        <v>4667</v>
      </c>
      <c r="D438" s="422" t="s">
        <v>4668</v>
      </c>
      <c r="E438" s="422" t="s">
        <v>4567</v>
      </c>
      <c r="F438" s="422" t="s">
        <v>1906</v>
      </c>
      <c r="G438" s="422">
        <v>700</v>
      </c>
      <c r="H438" s="520" t="s">
        <v>4669</v>
      </c>
      <c r="I438" s="422" t="s">
        <v>4670</v>
      </c>
    </row>
    <row r="439" spans="1:9" ht="30" x14ac:dyDescent="0.2">
      <c r="A439" s="421">
        <v>422</v>
      </c>
      <c r="B439" s="421" t="s">
        <v>497</v>
      </c>
      <c r="C439" s="422" t="s">
        <v>4671</v>
      </c>
      <c r="D439" s="422" t="s">
        <v>4672</v>
      </c>
      <c r="E439" s="422" t="s">
        <v>4567</v>
      </c>
      <c r="F439" s="422" t="s">
        <v>1569</v>
      </c>
      <c r="G439" s="422">
        <v>700</v>
      </c>
      <c r="H439" s="520" t="s">
        <v>4673</v>
      </c>
      <c r="I439" s="422" t="s">
        <v>4674</v>
      </c>
    </row>
    <row r="440" spans="1:9" ht="15" x14ac:dyDescent="0.2">
      <c r="A440" s="421">
        <v>423</v>
      </c>
      <c r="B440" s="421" t="s">
        <v>497</v>
      </c>
      <c r="C440" s="422" t="s">
        <v>4675</v>
      </c>
      <c r="D440" s="422" t="s">
        <v>4676</v>
      </c>
      <c r="E440" s="422" t="s">
        <v>4567</v>
      </c>
      <c r="F440" s="422" t="s">
        <v>1419</v>
      </c>
      <c r="G440" s="422">
        <v>700</v>
      </c>
      <c r="H440" s="520" t="s">
        <v>4677</v>
      </c>
      <c r="I440" s="422" t="s">
        <v>4678</v>
      </c>
    </row>
    <row r="441" spans="1:9" ht="30" x14ac:dyDescent="0.2">
      <c r="A441" s="421">
        <v>424</v>
      </c>
      <c r="B441" s="421" t="s">
        <v>497</v>
      </c>
      <c r="C441" s="422" t="s">
        <v>4679</v>
      </c>
      <c r="D441" s="422" t="s">
        <v>4680</v>
      </c>
      <c r="E441" s="422" t="s">
        <v>703</v>
      </c>
      <c r="F441" s="422" t="s">
        <v>671</v>
      </c>
      <c r="G441" s="422">
        <v>500</v>
      </c>
      <c r="H441" s="520" t="s">
        <v>4681</v>
      </c>
      <c r="I441" s="422" t="s">
        <v>4682</v>
      </c>
    </row>
    <row r="442" spans="1:9" ht="30" x14ac:dyDescent="0.2">
      <c r="A442" s="421">
        <v>425</v>
      </c>
      <c r="B442" s="421" t="s">
        <v>497</v>
      </c>
      <c r="C442" s="422" t="s">
        <v>4683</v>
      </c>
      <c r="D442" s="422" t="s">
        <v>4684</v>
      </c>
      <c r="E442" s="422" t="s">
        <v>4567</v>
      </c>
      <c r="F442" s="422" t="s">
        <v>646</v>
      </c>
      <c r="G442" s="422">
        <v>1200</v>
      </c>
      <c r="H442" s="520" t="s">
        <v>4685</v>
      </c>
      <c r="I442" s="422" t="s">
        <v>4686</v>
      </c>
    </row>
    <row r="443" spans="1:9" ht="15" x14ac:dyDescent="0.2">
      <c r="A443" s="421">
        <v>426</v>
      </c>
      <c r="B443" s="421" t="s">
        <v>497</v>
      </c>
      <c r="C443" s="422" t="s">
        <v>4687</v>
      </c>
      <c r="D443" s="422" t="s">
        <v>4688</v>
      </c>
      <c r="E443" s="422" t="s">
        <v>4567</v>
      </c>
      <c r="F443" s="422" t="s">
        <v>1725</v>
      </c>
      <c r="G443" s="422">
        <v>700</v>
      </c>
      <c r="H443" s="520" t="s">
        <v>4689</v>
      </c>
      <c r="I443" s="422" t="s">
        <v>4690</v>
      </c>
    </row>
    <row r="444" spans="1:9" ht="15" x14ac:dyDescent="0.2">
      <c r="A444" s="421">
        <v>427</v>
      </c>
      <c r="B444" s="421" t="s">
        <v>497</v>
      </c>
      <c r="C444" s="422" t="s">
        <v>4691</v>
      </c>
      <c r="D444" s="422" t="s">
        <v>4692</v>
      </c>
      <c r="E444" s="422" t="s">
        <v>4567</v>
      </c>
      <c r="F444" s="422" t="s">
        <v>1593</v>
      </c>
      <c r="G444" s="422">
        <v>900</v>
      </c>
      <c r="H444" s="520" t="s">
        <v>4693</v>
      </c>
      <c r="I444" s="422" t="s">
        <v>4694</v>
      </c>
    </row>
    <row r="445" spans="1:9" ht="30" x14ac:dyDescent="0.2">
      <c r="A445" s="421">
        <v>428</v>
      </c>
      <c r="B445" s="421" t="s">
        <v>497</v>
      </c>
      <c r="C445" s="422" t="s">
        <v>4695</v>
      </c>
      <c r="D445" s="422" t="s">
        <v>4696</v>
      </c>
      <c r="E445" s="422" t="s">
        <v>4567</v>
      </c>
      <c r="F445" s="422" t="s">
        <v>1813</v>
      </c>
      <c r="G445" s="422">
        <v>700</v>
      </c>
      <c r="H445" s="520" t="s">
        <v>4697</v>
      </c>
      <c r="I445" s="422" t="s">
        <v>4698</v>
      </c>
    </row>
    <row r="446" spans="1:9" ht="15" x14ac:dyDescent="0.2">
      <c r="A446" s="421">
        <v>429</v>
      </c>
      <c r="B446" s="421" t="s">
        <v>497</v>
      </c>
      <c r="C446" s="422" t="s">
        <v>1636</v>
      </c>
      <c r="D446" s="422" t="s">
        <v>4699</v>
      </c>
      <c r="E446" s="422" t="s">
        <v>4567</v>
      </c>
      <c r="F446" s="422" t="s">
        <v>734</v>
      </c>
      <c r="G446" s="422">
        <v>700</v>
      </c>
      <c r="H446" s="520" t="s">
        <v>4700</v>
      </c>
      <c r="I446" s="422" t="s">
        <v>4701</v>
      </c>
    </row>
    <row r="447" spans="1:9" ht="30" x14ac:dyDescent="0.2">
      <c r="A447" s="421">
        <v>430</v>
      </c>
      <c r="B447" s="421" t="s">
        <v>497</v>
      </c>
      <c r="C447" s="422" t="s">
        <v>4702</v>
      </c>
      <c r="D447" s="422" t="s">
        <v>4703</v>
      </c>
      <c r="E447" s="422" t="s">
        <v>4567</v>
      </c>
      <c r="F447" s="422" t="s">
        <v>1808</v>
      </c>
      <c r="G447" s="422">
        <v>700</v>
      </c>
      <c r="H447" s="520" t="s">
        <v>4704</v>
      </c>
      <c r="I447" s="422" t="s">
        <v>4705</v>
      </c>
    </row>
    <row r="448" spans="1:9" ht="45" x14ac:dyDescent="0.2">
      <c r="A448" s="421">
        <v>431</v>
      </c>
      <c r="B448" s="421" t="s">
        <v>497</v>
      </c>
      <c r="C448" s="422" t="s">
        <v>4706</v>
      </c>
      <c r="D448" s="422" t="s">
        <v>4707</v>
      </c>
      <c r="E448" s="422" t="s">
        <v>4567</v>
      </c>
      <c r="F448" s="422" t="s">
        <v>734</v>
      </c>
      <c r="G448" s="422">
        <v>700</v>
      </c>
      <c r="H448" s="520" t="s">
        <v>4708</v>
      </c>
      <c r="I448" s="422" t="s">
        <v>4709</v>
      </c>
    </row>
    <row r="449" spans="1:9" ht="15" x14ac:dyDescent="0.2">
      <c r="A449" s="421">
        <v>432</v>
      </c>
      <c r="B449" s="421" t="s">
        <v>497</v>
      </c>
      <c r="C449" s="422" t="s">
        <v>4710</v>
      </c>
      <c r="D449" s="422" t="s">
        <v>4711</v>
      </c>
      <c r="E449" s="422" t="s">
        <v>4567</v>
      </c>
      <c r="F449" s="422" t="s">
        <v>1034</v>
      </c>
      <c r="G449" s="422">
        <v>700</v>
      </c>
      <c r="H449" s="520" t="s">
        <v>4712</v>
      </c>
      <c r="I449" s="422" t="s">
        <v>4713</v>
      </c>
    </row>
    <row r="450" spans="1:9" ht="30" x14ac:dyDescent="0.2">
      <c r="A450" s="421">
        <v>433</v>
      </c>
      <c r="B450" s="421" t="s">
        <v>497</v>
      </c>
      <c r="C450" s="422" t="s">
        <v>4714</v>
      </c>
      <c r="D450" s="422" t="s">
        <v>4715</v>
      </c>
      <c r="E450" s="422" t="s">
        <v>4567</v>
      </c>
      <c r="F450" s="422" t="s">
        <v>1650</v>
      </c>
      <c r="G450" s="422">
        <v>1200</v>
      </c>
      <c r="H450" s="520" t="s">
        <v>4716</v>
      </c>
      <c r="I450" s="422" t="s">
        <v>4717</v>
      </c>
    </row>
    <row r="451" spans="1:9" ht="45" x14ac:dyDescent="0.2">
      <c r="A451" s="421">
        <v>434</v>
      </c>
      <c r="B451" s="421" t="s">
        <v>497</v>
      </c>
      <c r="C451" s="422" t="s">
        <v>4718</v>
      </c>
      <c r="D451" s="422" t="s">
        <v>4719</v>
      </c>
      <c r="E451" s="422" t="s">
        <v>4567</v>
      </c>
      <c r="F451" s="422" t="s">
        <v>1419</v>
      </c>
      <c r="G451" s="422">
        <v>700</v>
      </c>
      <c r="H451" s="520" t="s">
        <v>4720</v>
      </c>
      <c r="I451" s="422" t="s">
        <v>4721</v>
      </c>
    </row>
    <row r="452" spans="1:9" ht="30" x14ac:dyDescent="0.2">
      <c r="A452" s="421">
        <v>435</v>
      </c>
      <c r="B452" s="421" t="s">
        <v>497</v>
      </c>
      <c r="C452" s="422" t="s">
        <v>4722</v>
      </c>
      <c r="D452" s="422" t="s">
        <v>4723</v>
      </c>
      <c r="E452" s="422" t="s">
        <v>4567</v>
      </c>
      <c r="F452" s="422" t="s">
        <v>4724</v>
      </c>
      <c r="G452" s="422">
        <v>1200</v>
      </c>
      <c r="H452" s="520" t="s">
        <v>4725</v>
      </c>
      <c r="I452" s="422" t="s">
        <v>4726</v>
      </c>
    </row>
    <row r="453" spans="1:9" ht="15" x14ac:dyDescent="0.2">
      <c r="A453" s="421">
        <v>436</v>
      </c>
      <c r="B453" s="421" t="s">
        <v>497</v>
      </c>
      <c r="C453" s="422" t="s">
        <v>4727</v>
      </c>
      <c r="D453" s="422" t="s">
        <v>4728</v>
      </c>
      <c r="E453" s="422" t="s">
        <v>4567</v>
      </c>
      <c r="F453" s="422" t="s">
        <v>734</v>
      </c>
      <c r="G453" s="422">
        <v>700</v>
      </c>
      <c r="H453" s="520" t="s">
        <v>4729</v>
      </c>
      <c r="I453" s="422" t="s">
        <v>4730</v>
      </c>
    </row>
    <row r="454" spans="1:9" ht="30" x14ac:dyDescent="0.2">
      <c r="A454" s="421">
        <v>437</v>
      </c>
      <c r="B454" s="421" t="s">
        <v>497</v>
      </c>
      <c r="C454" s="422" t="s">
        <v>4731</v>
      </c>
      <c r="D454" s="422" t="s">
        <v>4732</v>
      </c>
      <c r="E454" s="422" t="s">
        <v>4567</v>
      </c>
      <c r="F454" s="422" t="s">
        <v>4733</v>
      </c>
      <c r="G454" s="422">
        <v>1200</v>
      </c>
      <c r="H454" s="520" t="s">
        <v>4734</v>
      </c>
      <c r="I454" s="422" t="s">
        <v>4735</v>
      </c>
    </row>
    <row r="455" spans="1:9" ht="15" x14ac:dyDescent="0.2">
      <c r="A455" s="421">
        <v>438</v>
      </c>
      <c r="B455" s="421" t="s">
        <v>497</v>
      </c>
      <c r="C455" s="422" t="s">
        <v>4736</v>
      </c>
      <c r="D455" s="422" t="s">
        <v>4737</v>
      </c>
      <c r="E455" s="422" t="s">
        <v>4567</v>
      </c>
      <c r="F455" s="422" t="s">
        <v>671</v>
      </c>
      <c r="G455" s="422">
        <v>700</v>
      </c>
      <c r="H455" s="520" t="s">
        <v>4738</v>
      </c>
      <c r="I455" s="422" t="s">
        <v>4739</v>
      </c>
    </row>
    <row r="456" spans="1:9" ht="30" x14ac:dyDescent="0.2">
      <c r="A456" s="421">
        <v>439</v>
      </c>
      <c r="B456" s="421" t="s">
        <v>497</v>
      </c>
      <c r="C456" s="422" t="s">
        <v>4740</v>
      </c>
      <c r="D456" s="422" t="s">
        <v>4741</v>
      </c>
      <c r="E456" s="422" t="s">
        <v>4567</v>
      </c>
      <c r="F456" s="422" t="s">
        <v>4742</v>
      </c>
      <c r="G456" s="422">
        <v>1200</v>
      </c>
      <c r="H456" s="520" t="s">
        <v>4743</v>
      </c>
      <c r="I456" s="422" t="s">
        <v>4744</v>
      </c>
    </row>
    <row r="457" spans="1:9" ht="30" x14ac:dyDescent="0.2">
      <c r="A457" s="421">
        <v>440</v>
      </c>
      <c r="B457" s="421" t="s">
        <v>497</v>
      </c>
      <c r="C457" s="422" t="s">
        <v>4745</v>
      </c>
      <c r="D457" s="422" t="s">
        <v>4746</v>
      </c>
      <c r="E457" s="422" t="s">
        <v>4567</v>
      </c>
      <c r="F457" s="422" t="s">
        <v>1419</v>
      </c>
      <c r="G457" s="422">
        <v>700</v>
      </c>
      <c r="H457" s="520" t="s">
        <v>4747</v>
      </c>
      <c r="I457" s="422" t="s">
        <v>4748</v>
      </c>
    </row>
    <row r="458" spans="1:9" ht="30" x14ac:dyDescent="0.2">
      <c r="A458" s="421">
        <v>441</v>
      </c>
      <c r="B458" s="421" t="s">
        <v>497</v>
      </c>
      <c r="C458" s="521" t="s">
        <v>4749</v>
      </c>
      <c r="D458" s="522" t="s">
        <v>4750</v>
      </c>
      <c r="E458" s="426" t="s">
        <v>1750</v>
      </c>
      <c r="F458" s="521" t="s">
        <v>4751</v>
      </c>
      <c r="G458" s="426">
        <v>600</v>
      </c>
      <c r="H458" s="523">
        <v>15001006957</v>
      </c>
      <c r="I458" s="426" t="s">
        <v>4752</v>
      </c>
    </row>
    <row r="459" spans="1:9" ht="15" x14ac:dyDescent="0.2">
      <c r="A459" s="421">
        <v>442</v>
      </c>
      <c r="B459" s="421" t="s">
        <v>497</v>
      </c>
      <c r="C459" s="521" t="s">
        <v>2294</v>
      </c>
      <c r="D459" s="522" t="s">
        <v>2295</v>
      </c>
      <c r="E459" s="426" t="s">
        <v>4753</v>
      </c>
      <c r="F459" s="521">
        <v>172.6</v>
      </c>
      <c r="G459" s="426">
        <v>375</v>
      </c>
      <c r="H459" s="426">
        <v>61002014383</v>
      </c>
      <c r="I459" s="426" t="s">
        <v>2296</v>
      </c>
    </row>
    <row r="460" spans="1:9" ht="15" x14ac:dyDescent="0.2">
      <c r="A460" s="421">
        <v>443</v>
      </c>
      <c r="B460" s="421" t="s">
        <v>497</v>
      </c>
      <c r="C460" s="426" t="s">
        <v>2297</v>
      </c>
      <c r="D460" s="426" t="s">
        <v>2298</v>
      </c>
      <c r="E460" s="426" t="s">
        <v>4753</v>
      </c>
      <c r="F460" s="426" t="s">
        <v>2157</v>
      </c>
      <c r="G460" s="426">
        <v>375</v>
      </c>
      <c r="H460" s="426">
        <v>61008014070</v>
      </c>
      <c r="I460" s="426" t="s">
        <v>2299</v>
      </c>
    </row>
    <row r="461" spans="1:9" ht="15" x14ac:dyDescent="0.2">
      <c r="A461" s="421">
        <v>444</v>
      </c>
      <c r="B461" s="421" t="s">
        <v>497</v>
      </c>
      <c r="C461" s="426" t="s">
        <v>2300</v>
      </c>
      <c r="D461" s="426" t="s">
        <v>2301</v>
      </c>
      <c r="E461" s="426" t="s">
        <v>4753</v>
      </c>
      <c r="F461" s="426" t="s">
        <v>2302</v>
      </c>
      <c r="G461" s="426">
        <v>375</v>
      </c>
      <c r="H461" s="426">
        <v>61008002908</v>
      </c>
      <c r="I461" s="426" t="s">
        <v>2303</v>
      </c>
    </row>
    <row r="462" spans="1:9" ht="15" x14ac:dyDescent="0.2">
      <c r="A462" s="421">
        <v>445</v>
      </c>
      <c r="B462" s="421" t="s">
        <v>497</v>
      </c>
      <c r="C462" s="426" t="s">
        <v>2304</v>
      </c>
      <c r="D462" s="426" t="s">
        <v>2305</v>
      </c>
      <c r="E462" s="426" t="s">
        <v>4753</v>
      </c>
      <c r="F462" s="426" t="s">
        <v>2306</v>
      </c>
      <c r="G462" s="426">
        <v>375</v>
      </c>
      <c r="H462" s="426">
        <v>61008007933</v>
      </c>
      <c r="I462" s="426" t="s">
        <v>2307</v>
      </c>
    </row>
    <row r="463" spans="1:9" ht="15" x14ac:dyDescent="0.2">
      <c r="A463" s="421">
        <v>446</v>
      </c>
      <c r="B463" s="421" t="s">
        <v>497</v>
      </c>
      <c r="C463" s="426" t="s">
        <v>2308</v>
      </c>
      <c r="D463" s="426" t="s">
        <v>2309</v>
      </c>
      <c r="E463" s="426" t="s">
        <v>4753</v>
      </c>
      <c r="F463" s="426">
        <v>189.17</v>
      </c>
      <c r="G463" s="426">
        <v>375</v>
      </c>
      <c r="H463" s="426">
        <v>61008015774</v>
      </c>
      <c r="I463" s="426" t="s">
        <v>2310</v>
      </c>
    </row>
    <row r="464" spans="1:9" ht="30" x14ac:dyDescent="0.2">
      <c r="A464" s="421">
        <v>447</v>
      </c>
      <c r="B464" s="421" t="s">
        <v>497</v>
      </c>
      <c r="C464" s="426" t="s">
        <v>4754</v>
      </c>
      <c r="D464" s="426" t="s">
        <v>4755</v>
      </c>
      <c r="E464" s="426" t="s">
        <v>4753</v>
      </c>
      <c r="F464" s="426" t="s">
        <v>4756</v>
      </c>
      <c r="G464" s="426">
        <v>500</v>
      </c>
      <c r="H464" s="524" t="s">
        <v>4757</v>
      </c>
      <c r="I464" s="426" t="s">
        <v>4758</v>
      </c>
    </row>
    <row r="465" spans="1:9" ht="30" x14ac:dyDescent="0.2">
      <c r="A465" s="421">
        <v>448</v>
      </c>
      <c r="B465" s="421" t="s">
        <v>497</v>
      </c>
      <c r="C465" s="426" t="s">
        <v>4759</v>
      </c>
      <c r="D465" s="426" t="s">
        <v>4760</v>
      </c>
      <c r="E465" s="426" t="s">
        <v>4753</v>
      </c>
      <c r="F465" s="426" t="s">
        <v>4756</v>
      </c>
      <c r="G465" s="426">
        <v>500</v>
      </c>
      <c r="H465" s="524" t="s">
        <v>4761</v>
      </c>
      <c r="I465" s="426" t="s">
        <v>4762</v>
      </c>
    </row>
    <row r="466" spans="1:9" ht="30" x14ac:dyDescent="0.2">
      <c r="A466" s="421">
        <v>449</v>
      </c>
      <c r="B466" s="421" t="s">
        <v>497</v>
      </c>
      <c r="C466" s="426" t="s">
        <v>4763</v>
      </c>
      <c r="D466" s="426" t="s">
        <v>4764</v>
      </c>
      <c r="E466" s="426" t="s">
        <v>4753</v>
      </c>
      <c r="F466" s="426" t="s">
        <v>4756</v>
      </c>
      <c r="G466" s="426">
        <v>500</v>
      </c>
      <c r="H466" s="525" t="s">
        <v>4765</v>
      </c>
      <c r="I466" s="426" t="s">
        <v>4766</v>
      </c>
    </row>
    <row r="467" spans="1:9" ht="30" x14ac:dyDescent="0.2">
      <c r="A467" s="421">
        <v>450</v>
      </c>
      <c r="B467" s="421" t="s">
        <v>497</v>
      </c>
      <c r="C467" s="426" t="s">
        <v>4767</v>
      </c>
      <c r="D467" s="426" t="s">
        <v>4768</v>
      </c>
      <c r="E467" s="426" t="s">
        <v>4753</v>
      </c>
      <c r="F467" s="426" t="s">
        <v>4769</v>
      </c>
      <c r="G467" s="426">
        <v>500</v>
      </c>
      <c r="H467" s="524" t="s">
        <v>4770</v>
      </c>
      <c r="I467" s="426" t="s">
        <v>4771</v>
      </c>
    </row>
    <row r="468" spans="1:9" ht="30" x14ac:dyDescent="0.2">
      <c r="A468" s="421">
        <v>451</v>
      </c>
      <c r="B468" s="421" t="s">
        <v>497</v>
      </c>
      <c r="C468" s="426" t="s">
        <v>4772</v>
      </c>
      <c r="D468" s="426" t="s">
        <v>4773</v>
      </c>
      <c r="E468" s="426" t="s">
        <v>4753</v>
      </c>
      <c r="F468" s="426" t="s">
        <v>4774</v>
      </c>
      <c r="G468" s="426">
        <v>500</v>
      </c>
      <c r="H468" s="524" t="s">
        <v>4775</v>
      </c>
      <c r="I468" s="426" t="s">
        <v>4776</v>
      </c>
    </row>
    <row r="469" spans="1:9" ht="30" x14ac:dyDescent="0.2">
      <c r="A469" s="421">
        <v>452</v>
      </c>
      <c r="B469" s="421" t="s">
        <v>497</v>
      </c>
      <c r="C469" s="426" t="s">
        <v>4777</v>
      </c>
      <c r="D469" s="426" t="s">
        <v>4778</v>
      </c>
      <c r="E469" s="426" t="s">
        <v>4753</v>
      </c>
      <c r="F469" s="426" t="s">
        <v>4779</v>
      </c>
      <c r="G469" s="426">
        <v>500</v>
      </c>
      <c r="H469" s="524" t="s">
        <v>4780</v>
      </c>
      <c r="I469" s="426" t="s">
        <v>4781</v>
      </c>
    </row>
    <row r="470" spans="1:9" ht="30" x14ac:dyDescent="0.2">
      <c r="A470" s="421">
        <v>453</v>
      </c>
      <c r="B470" s="421" t="s">
        <v>497</v>
      </c>
      <c r="C470" s="426" t="s">
        <v>4782</v>
      </c>
      <c r="D470" s="426" t="s">
        <v>4783</v>
      </c>
      <c r="E470" s="426" t="s">
        <v>4753</v>
      </c>
      <c r="F470" s="426" t="s">
        <v>4784</v>
      </c>
      <c r="G470" s="426">
        <v>500</v>
      </c>
      <c r="H470" s="525" t="s">
        <v>4785</v>
      </c>
      <c r="I470" s="426" t="s">
        <v>4786</v>
      </c>
    </row>
    <row r="471" spans="1:9" ht="30" x14ac:dyDescent="0.2">
      <c r="A471" s="421">
        <v>454</v>
      </c>
      <c r="B471" s="421" t="s">
        <v>497</v>
      </c>
      <c r="C471" s="426" t="s">
        <v>4787</v>
      </c>
      <c r="D471" s="426" t="s">
        <v>4788</v>
      </c>
      <c r="E471" s="426" t="s">
        <v>4753</v>
      </c>
      <c r="F471" s="426" t="s">
        <v>4756</v>
      </c>
      <c r="G471" s="426">
        <v>500</v>
      </c>
      <c r="H471" s="525" t="s">
        <v>4789</v>
      </c>
      <c r="I471" s="426" t="s">
        <v>4790</v>
      </c>
    </row>
    <row r="472" spans="1:9" ht="30" x14ac:dyDescent="0.2">
      <c r="A472" s="421">
        <v>455</v>
      </c>
      <c r="B472" s="421" t="s">
        <v>497</v>
      </c>
      <c r="C472" s="426" t="s">
        <v>4791</v>
      </c>
      <c r="D472" s="426" t="s">
        <v>4792</v>
      </c>
      <c r="E472" s="426" t="s">
        <v>4753</v>
      </c>
      <c r="F472" s="426" t="s">
        <v>4756</v>
      </c>
      <c r="G472" s="426">
        <v>500</v>
      </c>
      <c r="H472" s="525" t="s">
        <v>4793</v>
      </c>
      <c r="I472" s="426" t="s">
        <v>4794</v>
      </c>
    </row>
    <row r="473" spans="1:9" ht="30" x14ac:dyDescent="0.2">
      <c r="A473" s="421">
        <v>456</v>
      </c>
      <c r="B473" s="421" t="s">
        <v>497</v>
      </c>
      <c r="C473" s="426" t="s">
        <v>4795</v>
      </c>
      <c r="D473" s="426" t="s">
        <v>4796</v>
      </c>
      <c r="E473" s="426" t="s">
        <v>4753</v>
      </c>
      <c r="F473" s="426" t="s">
        <v>4756</v>
      </c>
      <c r="G473" s="426">
        <v>500</v>
      </c>
      <c r="H473" s="524" t="s">
        <v>4797</v>
      </c>
      <c r="I473" s="426" t="s">
        <v>4798</v>
      </c>
    </row>
    <row r="474" spans="1:9" ht="30" x14ac:dyDescent="0.2">
      <c r="A474" s="421">
        <v>457</v>
      </c>
      <c r="B474" s="421" t="s">
        <v>497</v>
      </c>
      <c r="C474" s="426" t="s">
        <v>4799</v>
      </c>
      <c r="D474" s="426" t="s">
        <v>4800</v>
      </c>
      <c r="E474" s="426" t="s">
        <v>4753</v>
      </c>
      <c r="F474" s="426" t="s">
        <v>4801</v>
      </c>
      <c r="G474" s="426">
        <v>500</v>
      </c>
      <c r="H474" s="524" t="s">
        <v>4802</v>
      </c>
      <c r="I474" s="426" t="s">
        <v>4803</v>
      </c>
    </row>
    <row r="475" spans="1:9" ht="30" x14ac:dyDescent="0.2">
      <c r="A475" s="421">
        <v>458</v>
      </c>
      <c r="B475" s="421" t="s">
        <v>497</v>
      </c>
      <c r="C475" s="426" t="s">
        <v>4804</v>
      </c>
      <c r="D475" s="426" t="s">
        <v>4805</v>
      </c>
      <c r="E475" s="426" t="s">
        <v>4753</v>
      </c>
      <c r="F475" s="426" t="s">
        <v>4756</v>
      </c>
      <c r="G475" s="426">
        <v>500</v>
      </c>
      <c r="H475" s="524" t="s">
        <v>4806</v>
      </c>
      <c r="I475" s="426" t="s">
        <v>4807</v>
      </c>
    </row>
    <row r="476" spans="1:9" ht="30" x14ac:dyDescent="0.2">
      <c r="A476" s="421">
        <v>459</v>
      </c>
      <c r="B476" s="421" t="s">
        <v>497</v>
      </c>
      <c r="C476" s="426" t="s">
        <v>4808</v>
      </c>
      <c r="D476" s="426" t="s">
        <v>4809</v>
      </c>
      <c r="E476" s="426" t="s">
        <v>4753</v>
      </c>
      <c r="F476" s="426" t="s">
        <v>4756</v>
      </c>
      <c r="G476" s="426">
        <v>500</v>
      </c>
      <c r="H476" s="524" t="s">
        <v>4810</v>
      </c>
      <c r="I476" s="426" t="s">
        <v>4811</v>
      </c>
    </row>
    <row r="477" spans="1:9" ht="30" x14ac:dyDescent="0.2">
      <c r="A477" s="421">
        <v>460</v>
      </c>
      <c r="B477" s="421" t="s">
        <v>497</v>
      </c>
      <c r="C477" s="426" t="s">
        <v>4812</v>
      </c>
      <c r="D477" s="426" t="s">
        <v>4813</v>
      </c>
      <c r="E477" s="426" t="s">
        <v>4753</v>
      </c>
      <c r="F477" s="426" t="s">
        <v>4756</v>
      </c>
      <c r="G477" s="426">
        <v>500</v>
      </c>
      <c r="H477" s="524" t="s">
        <v>4814</v>
      </c>
      <c r="I477" s="426" t="s">
        <v>4815</v>
      </c>
    </row>
    <row r="478" spans="1:9" ht="30" x14ac:dyDescent="0.2">
      <c r="A478" s="421">
        <v>461</v>
      </c>
      <c r="B478" s="421" t="s">
        <v>497</v>
      </c>
      <c r="C478" s="426" t="s">
        <v>4816</v>
      </c>
      <c r="D478" s="426" t="s">
        <v>4817</v>
      </c>
      <c r="E478" s="426" t="s">
        <v>4753</v>
      </c>
      <c r="F478" s="426" t="s">
        <v>4818</v>
      </c>
      <c r="G478" s="426">
        <v>500</v>
      </c>
      <c r="H478" s="426" t="s">
        <v>4819</v>
      </c>
      <c r="I478" s="426" t="s">
        <v>4820</v>
      </c>
    </row>
    <row r="479" spans="1:9" ht="30" x14ac:dyDescent="0.2">
      <c r="A479" s="421">
        <v>462</v>
      </c>
      <c r="B479" s="421" t="s">
        <v>497</v>
      </c>
      <c r="C479" s="426" t="s">
        <v>4821</v>
      </c>
      <c r="D479" s="426" t="s">
        <v>4822</v>
      </c>
      <c r="E479" s="426" t="s">
        <v>4753</v>
      </c>
      <c r="F479" s="426" t="s">
        <v>2325</v>
      </c>
      <c r="G479" s="426">
        <v>500</v>
      </c>
      <c r="H479" s="426" t="s">
        <v>4823</v>
      </c>
      <c r="I479" s="426" t="s">
        <v>4824</v>
      </c>
    </row>
    <row r="480" spans="1:9" ht="30" x14ac:dyDescent="0.2">
      <c r="A480" s="421">
        <v>463</v>
      </c>
      <c r="B480" s="421" t="s">
        <v>497</v>
      </c>
      <c r="C480" s="426" t="s">
        <v>4825</v>
      </c>
      <c r="D480" s="426" t="s">
        <v>4826</v>
      </c>
      <c r="E480" s="426" t="s">
        <v>4753</v>
      </c>
      <c r="F480" s="426" t="s">
        <v>4827</v>
      </c>
      <c r="G480" s="426">
        <v>500</v>
      </c>
      <c r="H480" s="426" t="s">
        <v>4828</v>
      </c>
      <c r="I480" s="426" t="s">
        <v>4829</v>
      </c>
    </row>
    <row r="481" spans="1:9" ht="30" x14ac:dyDescent="0.2">
      <c r="A481" s="421">
        <v>464</v>
      </c>
      <c r="B481" s="421" t="s">
        <v>497</v>
      </c>
      <c r="C481" s="426" t="s">
        <v>4830</v>
      </c>
      <c r="D481" s="426" t="s">
        <v>4831</v>
      </c>
      <c r="E481" s="426" t="s">
        <v>4753</v>
      </c>
      <c r="F481" s="426" t="s">
        <v>4832</v>
      </c>
      <c r="G481" s="426">
        <v>500</v>
      </c>
      <c r="H481" s="426" t="s">
        <v>4833</v>
      </c>
      <c r="I481" s="426" t="s">
        <v>4834</v>
      </c>
    </row>
    <row r="482" spans="1:9" ht="45" x14ac:dyDescent="0.2">
      <c r="A482" s="421">
        <v>465</v>
      </c>
      <c r="B482" s="421" t="s">
        <v>497</v>
      </c>
      <c r="C482" s="426" t="s">
        <v>4835</v>
      </c>
      <c r="D482" s="426" t="s">
        <v>4836</v>
      </c>
      <c r="E482" s="426" t="s">
        <v>4753</v>
      </c>
      <c r="F482" s="426" t="s">
        <v>4837</v>
      </c>
      <c r="G482" s="426">
        <v>500</v>
      </c>
      <c r="H482" s="426" t="s">
        <v>4838</v>
      </c>
      <c r="I482" s="426" t="s">
        <v>4839</v>
      </c>
    </row>
    <row r="483" spans="1:9" ht="30" x14ac:dyDescent="0.2">
      <c r="A483" s="421">
        <v>466</v>
      </c>
      <c r="B483" s="421" t="s">
        <v>497</v>
      </c>
      <c r="C483" s="426" t="s">
        <v>4821</v>
      </c>
      <c r="D483" s="426" t="s">
        <v>4840</v>
      </c>
      <c r="E483" s="426" t="s">
        <v>4753</v>
      </c>
      <c r="F483" s="426" t="s">
        <v>4832</v>
      </c>
      <c r="G483" s="426">
        <v>500</v>
      </c>
      <c r="H483" s="426" t="s">
        <v>4841</v>
      </c>
      <c r="I483" s="426" t="s">
        <v>4842</v>
      </c>
    </row>
    <row r="484" spans="1:9" ht="30" x14ac:dyDescent="0.2">
      <c r="A484" s="421">
        <v>467</v>
      </c>
      <c r="B484" s="421" t="s">
        <v>497</v>
      </c>
      <c r="C484" s="426" t="s">
        <v>4843</v>
      </c>
      <c r="D484" s="426" t="s">
        <v>4844</v>
      </c>
      <c r="E484" s="426" t="s">
        <v>4753</v>
      </c>
      <c r="F484" s="426" t="s">
        <v>4845</v>
      </c>
      <c r="G484" s="426">
        <v>500</v>
      </c>
      <c r="H484" s="426" t="s">
        <v>4846</v>
      </c>
      <c r="I484" s="426" t="s">
        <v>4847</v>
      </c>
    </row>
    <row r="485" spans="1:9" ht="30" x14ac:dyDescent="0.2">
      <c r="A485" s="421">
        <v>468</v>
      </c>
      <c r="B485" s="421" t="s">
        <v>497</v>
      </c>
      <c r="C485" s="426" t="s">
        <v>4848</v>
      </c>
      <c r="D485" s="426" t="s">
        <v>4849</v>
      </c>
      <c r="E485" s="426" t="s">
        <v>4753</v>
      </c>
      <c r="F485" s="426" t="s">
        <v>2437</v>
      </c>
      <c r="G485" s="426">
        <v>500</v>
      </c>
      <c r="H485" s="426" t="s">
        <v>4850</v>
      </c>
      <c r="I485" s="426" t="s">
        <v>4851</v>
      </c>
    </row>
    <row r="486" spans="1:9" ht="30" x14ac:dyDescent="0.2">
      <c r="A486" s="421">
        <v>469</v>
      </c>
      <c r="B486" s="421" t="s">
        <v>497</v>
      </c>
      <c r="C486" s="426" t="s">
        <v>4852</v>
      </c>
      <c r="D486" s="426" t="s">
        <v>4853</v>
      </c>
      <c r="E486" s="426" t="s">
        <v>4753</v>
      </c>
      <c r="F486" s="426" t="s">
        <v>4854</v>
      </c>
      <c r="G486" s="426">
        <v>500</v>
      </c>
      <c r="H486" s="426" t="s">
        <v>4855</v>
      </c>
      <c r="I486" s="426" t="s">
        <v>4856</v>
      </c>
    </row>
    <row r="487" spans="1:9" ht="30" x14ac:dyDescent="0.2">
      <c r="A487" s="421">
        <v>470</v>
      </c>
      <c r="B487" s="421" t="s">
        <v>497</v>
      </c>
      <c r="C487" s="426" t="s">
        <v>4857</v>
      </c>
      <c r="D487" s="426" t="s">
        <v>4858</v>
      </c>
      <c r="E487" s="426" t="s">
        <v>4753</v>
      </c>
      <c r="F487" s="426" t="s">
        <v>4818</v>
      </c>
      <c r="G487" s="426">
        <v>500</v>
      </c>
      <c r="H487" s="426" t="s">
        <v>4859</v>
      </c>
      <c r="I487" s="426" t="s">
        <v>4860</v>
      </c>
    </row>
    <row r="488" spans="1:9" ht="15" x14ac:dyDescent="0.2">
      <c r="A488" s="421">
        <v>471</v>
      </c>
      <c r="B488" s="421" t="s">
        <v>497</v>
      </c>
      <c r="C488" s="426" t="s">
        <v>4861</v>
      </c>
      <c r="D488" s="426" t="s">
        <v>4862</v>
      </c>
      <c r="E488" s="426" t="s">
        <v>4753</v>
      </c>
      <c r="F488" s="426" t="s">
        <v>4818</v>
      </c>
      <c r="G488" s="426">
        <v>500</v>
      </c>
      <c r="H488" s="426" t="s">
        <v>4863</v>
      </c>
      <c r="I488" s="426" t="s">
        <v>4864</v>
      </c>
    </row>
    <row r="489" spans="1:9" ht="30" x14ac:dyDescent="0.2">
      <c r="A489" s="421">
        <v>472</v>
      </c>
      <c r="B489" s="421" t="s">
        <v>497</v>
      </c>
      <c r="C489" s="426" t="s">
        <v>4865</v>
      </c>
      <c r="D489" s="426" t="s">
        <v>4866</v>
      </c>
      <c r="E489" s="426" t="s">
        <v>4753</v>
      </c>
      <c r="F489" s="426" t="s">
        <v>2443</v>
      </c>
      <c r="G489" s="426">
        <v>500</v>
      </c>
      <c r="H489" s="426" t="s">
        <v>4867</v>
      </c>
      <c r="I489" s="426" t="s">
        <v>4868</v>
      </c>
    </row>
    <row r="490" spans="1:9" ht="30" x14ac:dyDescent="0.2">
      <c r="A490" s="421">
        <v>473</v>
      </c>
      <c r="B490" s="421" t="s">
        <v>497</v>
      </c>
      <c r="C490" s="426" t="s">
        <v>4869</v>
      </c>
      <c r="D490" s="426" t="s">
        <v>4870</v>
      </c>
      <c r="E490" s="426" t="s">
        <v>4753</v>
      </c>
      <c r="F490" s="426" t="s">
        <v>2325</v>
      </c>
      <c r="G490" s="426">
        <v>500</v>
      </c>
      <c r="H490" s="426" t="s">
        <v>4871</v>
      </c>
      <c r="I490" s="426" t="s">
        <v>4872</v>
      </c>
    </row>
    <row r="491" spans="1:9" ht="30" x14ac:dyDescent="0.2">
      <c r="A491" s="421">
        <v>474</v>
      </c>
      <c r="B491" s="421" t="s">
        <v>497</v>
      </c>
      <c r="C491" s="426" t="s">
        <v>4873</v>
      </c>
      <c r="D491" s="426" t="s">
        <v>4874</v>
      </c>
      <c r="E491" s="426" t="s">
        <v>1750</v>
      </c>
      <c r="F491" s="426">
        <v>89.48</v>
      </c>
      <c r="G491" s="426">
        <v>5625</v>
      </c>
      <c r="H491" s="426">
        <v>61006023835</v>
      </c>
      <c r="I491" s="426" t="s">
        <v>4875</v>
      </c>
    </row>
    <row r="492" spans="1:9" ht="30" x14ac:dyDescent="0.2">
      <c r="A492" s="421">
        <v>475</v>
      </c>
      <c r="B492" s="421" t="s">
        <v>497</v>
      </c>
      <c r="C492" s="426" t="s">
        <v>4876</v>
      </c>
      <c r="D492" s="426" t="s">
        <v>4877</v>
      </c>
      <c r="E492" s="426" t="s">
        <v>1750</v>
      </c>
      <c r="F492" s="426">
        <v>37</v>
      </c>
      <c r="G492" s="426">
        <v>1750</v>
      </c>
      <c r="H492" s="426">
        <v>61008013702</v>
      </c>
      <c r="I492" s="426" t="s">
        <v>4878</v>
      </c>
    </row>
    <row r="493" spans="1:9" ht="30" x14ac:dyDescent="0.2">
      <c r="A493" s="421">
        <v>476</v>
      </c>
      <c r="B493" s="421" t="s">
        <v>497</v>
      </c>
      <c r="C493" s="426" t="s">
        <v>4879</v>
      </c>
      <c r="D493" s="426" t="s">
        <v>4880</v>
      </c>
      <c r="E493" s="426" t="s">
        <v>1750</v>
      </c>
      <c r="F493" s="426">
        <v>65</v>
      </c>
      <c r="G493" s="426">
        <v>2500</v>
      </c>
      <c r="H493" s="426">
        <v>445401805</v>
      </c>
      <c r="I493" s="426" t="s">
        <v>4881</v>
      </c>
    </row>
    <row r="494" spans="1:9" ht="15" x14ac:dyDescent="0.2">
      <c r="A494" s="421">
        <v>477</v>
      </c>
      <c r="B494" s="421" t="s">
        <v>497</v>
      </c>
      <c r="C494" s="426" t="s">
        <v>4882</v>
      </c>
      <c r="D494" s="426" t="s">
        <v>4883</v>
      </c>
      <c r="E494" s="426" t="s">
        <v>1750</v>
      </c>
      <c r="F494" s="426">
        <v>130</v>
      </c>
      <c r="G494" s="426">
        <v>750</v>
      </c>
      <c r="H494" s="426">
        <v>59001077224</v>
      </c>
      <c r="I494" s="426" t="s">
        <v>4884</v>
      </c>
    </row>
    <row r="495" spans="1:9" ht="30" x14ac:dyDescent="0.2">
      <c r="A495" s="421">
        <v>478</v>
      </c>
      <c r="B495" s="421" t="s">
        <v>497</v>
      </c>
      <c r="C495" s="426" t="s">
        <v>4885</v>
      </c>
      <c r="D495" s="426" t="s">
        <v>4886</v>
      </c>
      <c r="E495" s="426" t="s">
        <v>1750</v>
      </c>
      <c r="F495" s="426">
        <v>50</v>
      </c>
      <c r="G495" s="426">
        <v>200</v>
      </c>
      <c r="H495" s="426">
        <v>18001000006</v>
      </c>
      <c r="I495" s="426" t="s">
        <v>4887</v>
      </c>
    </row>
    <row r="496" spans="1:9" ht="15" x14ac:dyDescent="0.2">
      <c r="A496" s="421">
        <v>479</v>
      </c>
      <c r="B496" s="421" t="s">
        <v>497</v>
      </c>
      <c r="C496" s="422"/>
      <c r="D496" s="422" t="s">
        <v>4888</v>
      </c>
      <c r="E496" s="422" t="s">
        <v>1031</v>
      </c>
      <c r="F496" s="422" t="s">
        <v>2537</v>
      </c>
      <c r="G496" s="422">
        <v>250</v>
      </c>
      <c r="H496" s="520" t="s">
        <v>4889</v>
      </c>
      <c r="I496" s="422" t="s">
        <v>4890</v>
      </c>
    </row>
    <row r="497" spans="1:9" ht="45" x14ac:dyDescent="0.2">
      <c r="A497" s="421">
        <v>480</v>
      </c>
      <c r="B497" s="421" t="s">
        <v>497</v>
      </c>
      <c r="C497" s="422" t="s">
        <v>4891</v>
      </c>
      <c r="D497" s="422" t="s">
        <v>4892</v>
      </c>
      <c r="E497" s="422" t="s">
        <v>1031</v>
      </c>
      <c r="F497" s="422" t="s">
        <v>4893</v>
      </c>
      <c r="G497" s="422">
        <v>250</v>
      </c>
      <c r="H497" s="520" t="s">
        <v>4894</v>
      </c>
      <c r="I497" s="422" t="s">
        <v>4895</v>
      </c>
    </row>
    <row r="498" spans="1:9" ht="30" x14ac:dyDescent="0.2">
      <c r="A498" s="421">
        <v>481</v>
      </c>
      <c r="B498" s="421" t="s">
        <v>497</v>
      </c>
      <c r="C498" s="422" t="s">
        <v>4896</v>
      </c>
      <c r="D498" s="422" t="s">
        <v>4897</v>
      </c>
      <c r="E498" s="422" t="s">
        <v>4898</v>
      </c>
      <c r="F498" s="422" t="s">
        <v>1037</v>
      </c>
      <c r="G498" s="422">
        <v>48144</v>
      </c>
      <c r="H498" s="520" t="s">
        <v>4899</v>
      </c>
      <c r="I498" s="422" t="s">
        <v>4900</v>
      </c>
    </row>
    <row r="499" spans="1:9" ht="60" x14ac:dyDescent="0.2">
      <c r="A499" s="421">
        <v>482</v>
      </c>
      <c r="B499" s="421" t="s">
        <v>497</v>
      </c>
      <c r="C499" s="422" t="s">
        <v>4901</v>
      </c>
      <c r="D499" s="422" t="s">
        <v>4902</v>
      </c>
      <c r="E499" s="422" t="s">
        <v>1031</v>
      </c>
      <c r="F499" s="422" t="s">
        <v>4903</v>
      </c>
      <c r="G499" s="422">
        <v>1200</v>
      </c>
      <c r="H499" s="520" t="s">
        <v>4904</v>
      </c>
      <c r="I499" s="422" t="s">
        <v>4905</v>
      </c>
    </row>
    <row r="500" spans="1:9" ht="75" x14ac:dyDescent="0.2">
      <c r="A500" s="421">
        <v>483</v>
      </c>
      <c r="B500" s="421" t="s">
        <v>497</v>
      </c>
      <c r="C500" s="422" t="s">
        <v>4906</v>
      </c>
      <c r="D500" s="422" t="s">
        <v>1035</v>
      </c>
      <c r="E500" s="422" t="s">
        <v>1031</v>
      </c>
      <c r="F500" s="422" t="s">
        <v>1036</v>
      </c>
      <c r="G500" s="422">
        <v>200</v>
      </c>
      <c r="H500" s="520" t="s">
        <v>1360</v>
      </c>
      <c r="I500" s="422" t="s">
        <v>2536</v>
      </c>
    </row>
    <row r="501" spans="1:9" ht="60" x14ac:dyDescent="0.2">
      <c r="A501" s="421">
        <v>484</v>
      </c>
      <c r="B501" s="421" t="s">
        <v>497</v>
      </c>
      <c r="C501" s="422" t="s">
        <v>4907</v>
      </c>
      <c r="D501" s="422" t="s">
        <v>4908</v>
      </c>
      <c r="E501" s="422" t="s">
        <v>1031</v>
      </c>
      <c r="F501" s="422" t="s">
        <v>507</v>
      </c>
      <c r="G501" s="422">
        <v>400</v>
      </c>
      <c r="H501" s="520" t="s">
        <v>4909</v>
      </c>
      <c r="I501" s="422" t="s">
        <v>4552</v>
      </c>
    </row>
    <row r="502" spans="1:9" ht="45" x14ac:dyDescent="0.2">
      <c r="A502" s="421">
        <v>485</v>
      </c>
      <c r="B502" s="421" t="s">
        <v>497</v>
      </c>
      <c r="C502" s="422" t="s">
        <v>4910</v>
      </c>
      <c r="D502" s="422" t="s">
        <v>4911</v>
      </c>
      <c r="E502" s="422" t="s">
        <v>1031</v>
      </c>
      <c r="F502" s="422" t="s">
        <v>2535</v>
      </c>
      <c r="G502" s="422">
        <v>300</v>
      </c>
      <c r="H502" s="520" t="s">
        <v>4912</v>
      </c>
      <c r="I502" s="422" t="s">
        <v>4913</v>
      </c>
    </row>
    <row r="503" spans="1:9" ht="60" x14ac:dyDescent="0.2">
      <c r="A503" s="421">
        <v>486</v>
      </c>
      <c r="B503" s="421" t="s">
        <v>497</v>
      </c>
      <c r="C503" s="422" t="s">
        <v>4914</v>
      </c>
      <c r="D503" s="422" t="s">
        <v>4915</v>
      </c>
      <c r="E503" s="422" t="s">
        <v>1031</v>
      </c>
      <c r="F503" s="422" t="s">
        <v>4916</v>
      </c>
      <c r="G503" s="422">
        <v>3000</v>
      </c>
      <c r="H503" s="520" t="s">
        <v>4917</v>
      </c>
      <c r="I503" s="422" t="s">
        <v>4918</v>
      </c>
    </row>
    <row r="504" spans="1:9" ht="45" x14ac:dyDescent="0.2">
      <c r="A504" s="421">
        <v>487</v>
      </c>
      <c r="B504" s="421" t="s">
        <v>497</v>
      </c>
      <c r="C504" s="422" t="s">
        <v>4925</v>
      </c>
      <c r="D504" s="422" t="s">
        <v>4919</v>
      </c>
      <c r="E504" s="422" t="s">
        <v>1031</v>
      </c>
      <c r="F504" s="422" t="s">
        <v>1032</v>
      </c>
      <c r="G504" s="422">
        <v>200</v>
      </c>
      <c r="H504" s="520" t="s">
        <v>4920</v>
      </c>
      <c r="I504" s="422" t="s">
        <v>4921</v>
      </c>
    </row>
    <row r="505" spans="1:9" ht="60" x14ac:dyDescent="0.2">
      <c r="A505" s="421">
        <v>488</v>
      </c>
      <c r="B505" s="421" t="s">
        <v>497</v>
      </c>
      <c r="C505" s="422" t="s">
        <v>4922</v>
      </c>
      <c r="D505" s="422" t="s">
        <v>4923</v>
      </c>
      <c r="E505" s="422" t="s">
        <v>1031</v>
      </c>
      <c r="F505" s="422" t="s">
        <v>1032</v>
      </c>
      <c r="G505" s="422">
        <v>600</v>
      </c>
      <c r="H505" s="520" t="s">
        <v>4924</v>
      </c>
      <c r="I505" s="422" t="s">
        <v>4554</v>
      </c>
    </row>
    <row r="506" spans="1:9" ht="75" x14ac:dyDescent="0.2">
      <c r="A506" s="421">
        <v>489</v>
      </c>
      <c r="B506" s="421" t="s">
        <v>497</v>
      </c>
      <c r="C506" s="422" t="s">
        <v>4906</v>
      </c>
      <c r="D506" s="422" t="s">
        <v>1035</v>
      </c>
      <c r="E506" s="422" t="s">
        <v>1031</v>
      </c>
      <c r="F506" s="422" t="s">
        <v>1036</v>
      </c>
      <c r="G506" s="422">
        <v>400</v>
      </c>
      <c r="H506" s="520" t="s">
        <v>1360</v>
      </c>
      <c r="I506" s="422" t="s">
        <v>2536</v>
      </c>
    </row>
    <row r="507" spans="1:9" ht="15" x14ac:dyDescent="0.2">
      <c r="A507" s="374" t="s">
        <v>261</v>
      </c>
      <c r="B507" s="374"/>
      <c r="C507" s="375"/>
      <c r="D507" s="375"/>
      <c r="E507" s="375"/>
      <c r="F507" s="375"/>
      <c r="G507" s="375"/>
      <c r="H507" s="375"/>
      <c r="I507" s="375"/>
    </row>
    <row r="508" spans="1:9" x14ac:dyDescent="0.2">
      <c r="A508" s="191"/>
      <c r="B508" s="191"/>
      <c r="C508" s="191"/>
      <c r="D508" s="191"/>
      <c r="E508" s="191"/>
      <c r="F508" s="191"/>
      <c r="G508" s="191"/>
      <c r="H508" s="191"/>
      <c r="I508" s="191"/>
    </row>
    <row r="509" spans="1:9" x14ac:dyDescent="0.2">
      <c r="A509" s="191"/>
      <c r="B509" s="191"/>
      <c r="C509" s="191"/>
      <c r="D509" s="191"/>
      <c r="E509" s="191"/>
      <c r="F509" s="191"/>
      <c r="G509" s="191"/>
      <c r="H509" s="191"/>
      <c r="I509" s="191"/>
    </row>
    <row r="510" spans="1:9" ht="15" x14ac:dyDescent="0.3">
      <c r="A510" s="376"/>
      <c r="B510" s="376"/>
      <c r="C510" s="191"/>
      <c r="D510" s="191"/>
      <c r="E510" s="191"/>
      <c r="F510" s="191"/>
      <c r="G510" s="191"/>
      <c r="H510" s="191"/>
      <c r="I510" s="191"/>
    </row>
    <row r="511" spans="1:9" ht="15" x14ac:dyDescent="0.3">
      <c r="A511" s="21"/>
      <c r="B511" s="21"/>
      <c r="C511" s="377" t="s">
        <v>96</v>
      </c>
      <c r="D511" s="21"/>
      <c r="E511" s="21"/>
      <c r="F511" s="19"/>
      <c r="G511" s="21"/>
      <c r="H511" s="21"/>
      <c r="I511" s="21"/>
    </row>
    <row r="512" spans="1:9" ht="15" x14ac:dyDescent="0.3">
      <c r="A512" s="21"/>
      <c r="B512" s="21"/>
      <c r="C512" s="21"/>
      <c r="D512" s="505"/>
      <c r="E512" s="505"/>
      <c r="G512" s="194"/>
      <c r="H512" s="378"/>
    </row>
    <row r="513" spans="3:8" ht="15" x14ac:dyDescent="0.3">
      <c r="C513" s="21"/>
      <c r="D513" s="506" t="s">
        <v>251</v>
      </c>
      <c r="E513" s="506"/>
      <c r="G513" s="507" t="s">
        <v>457</v>
      </c>
      <c r="H513" s="507"/>
    </row>
    <row r="514" spans="3:8" ht="15" x14ac:dyDescent="0.3">
      <c r="C514" s="21"/>
      <c r="D514" s="21"/>
      <c r="E514" s="21"/>
      <c r="G514" s="508"/>
      <c r="H514" s="508"/>
    </row>
    <row r="515" spans="3:8" ht="15" x14ac:dyDescent="0.3">
      <c r="C515" s="21"/>
      <c r="D515" s="509" t="s">
        <v>127</v>
      </c>
      <c r="E515" s="509"/>
      <c r="G515" s="508"/>
      <c r="H515" s="508"/>
    </row>
  </sheetData>
  <mergeCells count="41">
    <mergeCell ref="D512:E512"/>
    <mergeCell ref="D513:E513"/>
    <mergeCell ref="G513:H515"/>
    <mergeCell ref="D515:E515"/>
    <mergeCell ref="A31:A32"/>
    <mergeCell ref="B31:B32"/>
    <mergeCell ref="C31:C32"/>
    <mergeCell ref="D31:D32"/>
    <mergeCell ref="E31:E32"/>
    <mergeCell ref="F31:F32"/>
    <mergeCell ref="A65:A68"/>
    <mergeCell ref="B65:B68"/>
    <mergeCell ref="C65:C68"/>
    <mergeCell ref="D65:D68"/>
    <mergeCell ref="E65:E68"/>
    <mergeCell ref="F65:F68"/>
    <mergeCell ref="F10:F11"/>
    <mergeCell ref="A16:A17"/>
    <mergeCell ref="B16:B17"/>
    <mergeCell ref="C16:C17"/>
    <mergeCell ref="D16:D17"/>
    <mergeCell ref="E16:E17"/>
    <mergeCell ref="F16:F17"/>
    <mergeCell ref="A10:A11"/>
    <mergeCell ref="B10:B11"/>
    <mergeCell ref="C10:C11"/>
    <mergeCell ref="D10:D11"/>
    <mergeCell ref="E10:E11"/>
    <mergeCell ref="G207:G209"/>
    <mergeCell ref="F71:F72"/>
    <mergeCell ref="A207:A209"/>
    <mergeCell ref="B207:B209"/>
    <mergeCell ref="C207:C209"/>
    <mergeCell ref="D207:D209"/>
    <mergeCell ref="E207:E209"/>
    <mergeCell ref="F207:F209"/>
    <mergeCell ref="A71:A72"/>
    <mergeCell ref="B71:B72"/>
    <mergeCell ref="C71:C72"/>
    <mergeCell ref="D71:D72"/>
    <mergeCell ref="E71:E72"/>
  </mergeCells>
  <dataValidations count="1">
    <dataValidation type="list" allowBlank="1" showInputMessage="1" showErrorMessage="1" sqref="B9:B10 B12:B16 B69:B71 B33:B65 B18:B31 B73:B207 B210:B50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52"/>
  <sheetViews>
    <sheetView view="pageBreakPreview" zoomScale="80" zoomScaleNormal="100" zoomScaleSheetLayoutView="80" workbookViewId="0">
      <selection activeCell="N8" sqref="N8"/>
    </sheetView>
  </sheetViews>
  <sheetFormatPr defaultColWidth="9.140625" defaultRowHeight="12.75" x14ac:dyDescent="0.2"/>
  <cols>
    <col min="1" max="1" width="6.85546875" style="370" customWidth="1"/>
    <col min="2" max="2" width="14.85546875" style="370" customWidth="1"/>
    <col min="3" max="3" width="21.140625" style="370" customWidth="1"/>
    <col min="4" max="5" width="12.7109375" style="370" customWidth="1"/>
    <col min="6" max="6" width="13.42578125" style="370" bestFit="1" customWidth="1"/>
    <col min="7" max="7" width="15.28515625" style="370" customWidth="1"/>
    <col min="8" max="8" width="23.85546875" style="370" customWidth="1"/>
    <col min="9" max="9" width="12.140625" style="370" bestFit="1" customWidth="1"/>
    <col min="10" max="10" width="19" style="370" customWidth="1"/>
    <col min="11" max="11" width="17.7109375" style="370" customWidth="1"/>
    <col min="12" max="16384" width="9.140625" style="370"/>
  </cols>
  <sheetData>
    <row r="1" spans="1:12" s="195" customFormat="1" ht="15" x14ac:dyDescent="0.2">
      <c r="A1" s="188" t="s">
        <v>288</v>
      </c>
      <c r="B1" s="188"/>
      <c r="C1" s="188"/>
      <c r="D1" s="189"/>
      <c r="E1" s="189"/>
      <c r="F1" s="189"/>
      <c r="G1" s="189"/>
      <c r="H1" s="189"/>
      <c r="I1" s="189"/>
      <c r="J1" s="189"/>
      <c r="K1" s="356" t="s">
        <v>97</v>
      </c>
    </row>
    <row r="2" spans="1:12" s="195" customFormat="1" ht="15" x14ac:dyDescent="0.3">
      <c r="A2" s="146" t="s">
        <v>128</v>
      </c>
      <c r="B2" s="146"/>
      <c r="C2" s="146"/>
      <c r="D2" s="189"/>
      <c r="E2" s="189"/>
      <c r="F2" s="189"/>
      <c r="G2" s="189"/>
      <c r="H2" s="189"/>
      <c r="I2" s="189"/>
      <c r="J2" s="189"/>
      <c r="K2" s="353" t="str">
        <f>'ფორმა N1'!L2</f>
        <v>22.09-12.10.2020</v>
      </c>
    </row>
    <row r="3" spans="1:12" s="195" customFormat="1" ht="1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39"/>
      <c r="L3" s="370"/>
    </row>
    <row r="4" spans="1:12" s="195" customFormat="1" ht="15" x14ac:dyDescent="0.3">
      <c r="A4" s="113" t="s">
        <v>257</v>
      </c>
      <c r="B4" s="113"/>
      <c r="C4" s="113"/>
      <c r="D4" s="113"/>
      <c r="E4" s="113"/>
      <c r="F4" s="365"/>
      <c r="G4" s="190"/>
      <c r="H4" s="189"/>
      <c r="I4" s="189"/>
      <c r="J4" s="189"/>
      <c r="K4" s="189"/>
    </row>
    <row r="5" spans="1:12" ht="15" x14ac:dyDescent="0.3">
      <c r="A5" s="366" t="str">
        <f>'ფორმა N1'!A5</f>
        <v>მ.პ.გ. ქართული ოცნება დემოკრატიული საქართველო</v>
      </c>
      <c r="B5" s="366"/>
      <c r="C5" s="366"/>
      <c r="D5" s="367"/>
      <c r="E5" s="367"/>
      <c r="F5" s="367"/>
      <c r="G5" s="368"/>
      <c r="H5" s="369"/>
      <c r="I5" s="369"/>
      <c r="J5" s="369"/>
      <c r="K5" s="368"/>
    </row>
    <row r="6" spans="1:12" s="195" customFormat="1" ht="13.5" x14ac:dyDescent="0.2">
      <c r="A6" s="140"/>
      <c r="B6" s="140"/>
      <c r="C6" s="140"/>
      <c r="D6" s="371"/>
      <c r="E6" s="371"/>
      <c r="F6" s="371"/>
      <c r="G6" s="189"/>
      <c r="H6" s="189"/>
      <c r="I6" s="189"/>
      <c r="J6" s="189"/>
      <c r="K6" s="189"/>
    </row>
    <row r="7" spans="1:12" s="195" customFormat="1" ht="60" x14ac:dyDescent="0.2">
      <c r="A7" s="372" t="s">
        <v>64</v>
      </c>
      <c r="B7" s="372" t="s">
        <v>450</v>
      </c>
      <c r="C7" s="372" t="s">
        <v>231</v>
      </c>
      <c r="D7" s="373" t="s">
        <v>228</v>
      </c>
      <c r="E7" s="373" t="s">
        <v>229</v>
      </c>
      <c r="F7" s="373" t="s">
        <v>322</v>
      </c>
      <c r="G7" s="373" t="s">
        <v>230</v>
      </c>
      <c r="H7" s="373" t="s">
        <v>458</v>
      </c>
      <c r="I7" s="373" t="s">
        <v>227</v>
      </c>
      <c r="J7" s="373" t="s">
        <v>455</v>
      </c>
      <c r="K7" s="373" t="s">
        <v>456</v>
      </c>
    </row>
    <row r="8" spans="1:12" s="195" customFormat="1" ht="15" x14ac:dyDescent="0.2">
      <c r="A8" s="372">
        <v>1</v>
      </c>
      <c r="B8" s="372">
        <v>2</v>
      </c>
      <c r="C8" s="372">
        <v>3</v>
      </c>
      <c r="D8" s="373">
        <v>4</v>
      </c>
      <c r="E8" s="372">
        <v>5</v>
      </c>
      <c r="F8" s="373">
        <v>6</v>
      </c>
      <c r="G8" s="372">
        <v>7</v>
      </c>
      <c r="H8" s="373">
        <v>8</v>
      </c>
      <c r="I8" s="372">
        <v>9</v>
      </c>
      <c r="J8" s="372">
        <v>10</v>
      </c>
      <c r="K8" s="373">
        <v>11</v>
      </c>
    </row>
    <row r="9" spans="1:12" s="195" customFormat="1" ht="30" x14ac:dyDescent="0.2">
      <c r="A9" s="421">
        <v>1</v>
      </c>
      <c r="B9" s="421" t="s">
        <v>1038</v>
      </c>
      <c r="C9" s="421" t="s">
        <v>1039</v>
      </c>
      <c r="D9" s="422" t="s">
        <v>1040</v>
      </c>
      <c r="E9" s="422" t="s">
        <v>1041</v>
      </c>
      <c r="F9" s="422">
        <v>2012</v>
      </c>
      <c r="G9" s="422" t="s">
        <v>1042</v>
      </c>
      <c r="H9" s="422">
        <v>66066.13</v>
      </c>
      <c r="I9" s="422" t="s">
        <v>1043</v>
      </c>
      <c r="J9" s="422"/>
      <c r="K9" s="422"/>
    </row>
    <row r="10" spans="1:12" s="195" customFormat="1" ht="15" x14ac:dyDescent="0.2">
      <c r="A10" s="421">
        <v>2</v>
      </c>
      <c r="B10" s="421" t="s">
        <v>1038</v>
      </c>
      <c r="C10" s="421" t="s">
        <v>1044</v>
      </c>
      <c r="D10" s="422" t="s">
        <v>1045</v>
      </c>
      <c r="E10" s="422" t="s">
        <v>1046</v>
      </c>
      <c r="F10" s="422">
        <v>2016</v>
      </c>
      <c r="G10" s="422" t="s">
        <v>1047</v>
      </c>
      <c r="H10" s="422">
        <v>24874.959999999999</v>
      </c>
      <c r="I10" s="422" t="s">
        <v>1048</v>
      </c>
      <c r="J10" s="422"/>
      <c r="K10" s="422"/>
    </row>
    <row r="11" spans="1:12" s="195" customFormat="1" ht="15" x14ac:dyDescent="0.2">
      <c r="A11" s="421">
        <v>3</v>
      </c>
      <c r="B11" s="421" t="s">
        <v>1038</v>
      </c>
      <c r="C11" s="421" t="s">
        <v>1044</v>
      </c>
      <c r="D11" s="422" t="s">
        <v>1045</v>
      </c>
      <c r="E11" s="422" t="s">
        <v>1046</v>
      </c>
      <c r="F11" s="422">
        <v>2016</v>
      </c>
      <c r="G11" s="422" t="s">
        <v>1049</v>
      </c>
      <c r="H11" s="422">
        <v>24874.959999999999</v>
      </c>
      <c r="I11" s="422" t="s">
        <v>1048</v>
      </c>
      <c r="J11" s="422"/>
      <c r="K11" s="422"/>
    </row>
    <row r="12" spans="1:12" s="195" customFormat="1" ht="15" x14ac:dyDescent="0.2">
      <c r="A12" s="421">
        <v>4</v>
      </c>
      <c r="B12" s="421" t="s">
        <v>1038</v>
      </c>
      <c r="C12" s="421" t="s">
        <v>1044</v>
      </c>
      <c r="D12" s="422" t="s">
        <v>1045</v>
      </c>
      <c r="E12" s="422" t="s">
        <v>1046</v>
      </c>
      <c r="F12" s="422">
        <v>2016</v>
      </c>
      <c r="G12" s="422" t="s">
        <v>1050</v>
      </c>
      <c r="H12" s="422">
        <v>24874.959999999999</v>
      </c>
      <c r="I12" s="422" t="s">
        <v>1048</v>
      </c>
      <c r="J12" s="422"/>
      <c r="K12" s="422"/>
    </row>
    <row r="13" spans="1:12" s="195" customFormat="1" ht="15" x14ac:dyDescent="0.2">
      <c r="A13" s="421">
        <v>5</v>
      </c>
      <c r="B13" s="421" t="s">
        <v>1038</v>
      </c>
      <c r="C13" s="421" t="s">
        <v>1044</v>
      </c>
      <c r="D13" s="422" t="s">
        <v>1045</v>
      </c>
      <c r="E13" s="422" t="s">
        <v>1046</v>
      </c>
      <c r="F13" s="422">
        <v>2016</v>
      </c>
      <c r="G13" s="422" t="s">
        <v>1051</v>
      </c>
      <c r="H13" s="422">
        <v>24874.959999999999</v>
      </c>
      <c r="I13" s="422" t="s">
        <v>1048</v>
      </c>
      <c r="J13" s="422"/>
      <c r="K13" s="422"/>
    </row>
    <row r="14" spans="1:12" s="195" customFormat="1" ht="15" x14ac:dyDescent="0.2">
      <c r="A14" s="421">
        <v>6</v>
      </c>
      <c r="B14" s="421" t="s">
        <v>1038</v>
      </c>
      <c r="C14" s="421" t="s">
        <v>1044</v>
      </c>
      <c r="D14" s="422" t="s">
        <v>1045</v>
      </c>
      <c r="E14" s="422" t="s">
        <v>1046</v>
      </c>
      <c r="F14" s="422">
        <v>2016</v>
      </c>
      <c r="G14" s="422" t="s">
        <v>1052</v>
      </c>
      <c r="H14" s="422">
        <v>23250.45</v>
      </c>
      <c r="I14" s="422" t="s">
        <v>1048</v>
      </c>
      <c r="J14" s="422"/>
      <c r="K14" s="422"/>
    </row>
    <row r="15" spans="1:12" s="195" customFormat="1" ht="15" x14ac:dyDescent="0.2">
      <c r="A15" s="421">
        <v>7</v>
      </c>
      <c r="B15" s="421" t="s">
        <v>1038</v>
      </c>
      <c r="C15" s="421" t="s">
        <v>1044</v>
      </c>
      <c r="D15" s="422" t="s">
        <v>1045</v>
      </c>
      <c r="E15" s="422" t="s">
        <v>1046</v>
      </c>
      <c r="F15" s="422">
        <v>2016</v>
      </c>
      <c r="G15" s="422" t="s">
        <v>1053</v>
      </c>
      <c r="H15" s="422">
        <v>23250.45</v>
      </c>
      <c r="I15" s="422" t="s">
        <v>1048</v>
      </c>
      <c r="J15" s="422"/>
      <c r="K15" s="422"/>
    </row>
    <row r="16" spans="1:12" s="195" customFormat="1" ht="15" x14ac:dyDescent="0.2">
      <c r="A16" s="421">
        <v>8</v>
      </c>
      <c r="B16" s="421" t="s">
        <v>1038</v>
      </c>
      <c r="C16" s="421" t="s">
        <v>1044</v>
      </c>
      <c r="D16" s="422" t="s">
        <v>1045</v>
      </c>
      <c r="E16" s="422" t="s">
        <v>1046</v>
      </c>
      <c r="F16" s="422">
        <v>2016</v>
      </c>
      <c r="G16" s="422" t="s">
        <v>1054</v>
      </c>
      <c r="H16" s="422">
        <v>23250.45</v>
      </c>
      <c r="I16" s="422" t="s">
        <v>1048</v>
      </c>
      <c r="J16" s="422"/>
      <c r="K16" s="422"/>
    </row>
    <row r="17" spans="1:11" s="195" customFormat="1" ht="15" x14ac:dyDescent="0.2">
      <c r="A17" s="421">
        <v>9</v>
      </c>
      <c r="B17" s="421" t="s">
        <v>1038</v>
      </c>
      <c r="C17" s="421" t="s">
        <v>1044</v>
      </c>
      <c r="D17" s="422" t="s">
        <v>1045</v>
      </c>
      <c r="E17" s="422" t="s">
        <v>1046</v>
      </c>
      <c r="F17" s="422">
        <v>2016</v>
      </c>
      <c r="G17" s="422" t="s">
        <v>1055</v>
      </c>
      <c r="H17" s="422">
        <v>23250.45</v>
      </c>
      <c r="I17" s="422" t="s">
        <v>1048</v>
      </c>
      <c r="J17" s="422"/>
      <c r="K17" s="422"/>
    </row>
    <row r="18" spans="1:11" s="195" customFormat="1" ht="15" x14ac:dyDescent="0.2">
      <c r="A18" s="421">
        <v>10</v>
      </c>
      <c r="B18" s="421" t="s">
        <v>1038</v>
      </c>
      <c r="C18" s="421" t="s">
        <v>1044</v>
      </c>
      <c r="D18" s="422" t="s">
        <v>1045</v>
      </c>
      <c r="E18" s="422" t="s">
        <v>1046</v>
      </c>
      <c r="F18" s="422">
        <v>2016</v>
      </c>
      <c r="G18" s="422" t="s">
        <v>1056</v>
      </c>
      <c r="H18" s="422">
        <v>23250.45</v>
      </c>
      <c r="I18" s="422" t="s">
        <v>1048</v>
      </c>
      <c r="J18" s="422"/>
      <c r="K18" s="422"/>
    </row>
    <row r="19" spans="1:11" s="195" customFormat="1" ht="15" x14ac:dyDescent="0.2">
      <c r="A19" s="421">
        <v>11</v>
      </c>
      <c r="B19" s="421" t="s">
        <v>1038</v>
      </c>
      <c r="C19" s="421" t="s">
        <v>1044</v>
      </c>
      <c r="D19" s="422" t="s">
        <v>1045</v>
      </c>
      <c r="E19" s="422" t="s">
        <v>1046</v>
      </c>
      <c r="F19" s="422">
        <v>2016</v>
      </c>
      <c r="G19" s="422" t="s">
        <v>1057</v>
      </c>
      <c r="H19" s="422">
        <v>24757.46</v>
      </c>
      <c r="I19" s="422" t="s">
        <v>1048</v>
      </c>
      <c r="J19" s="422"/>
      <c r="K19" s="422"/>
    </row>
    <row r="20" spans="1:11" s="195" customFormat="1" ht="15" x14ac:dyDescent="0.2">
      <c r="A20" s="421">
        <v>12</v>
      </c>
      <c r="B20" s="421" t="s">
        <v>497</v>
      </c>
      <c r="C20" s="421" t="s">
        <v>1044</v>
      </c>
      <c r="D20" s="422" t="s">
        <v>1058</v>
      </c>
      <c r="E20" s="422" t="s">
        <v>1059</v>
      </c>
      <c r="F20" s="422">
        <v>2008</v>
      </c>
      <c r="G20" s="422" t="s">
        <v>1060</v>
      </c>
      <c r="H20" s="422">
        <v>300</v>
      </c>
      <c r="I20" s="422"/>
      <c r="J20" s="422">
        <v>204876642</v>
      </c>
      <c r="K20" s="422" t="s">
        <v>1061</v>
      </c>
    </row>
    <row r="21" spans="1:11" s="195" customFormat="1" ht="60" x14ac:dyDescent="0.2">
      <c r="A21" s="421">
        <v>13</v>
      </c>
      <c r="B21" s="421" t="s">
        <v>497</v>
      </c>
      <c r="C21" s="421" t="s">
        <v>1062</v>
      </c>
      <c r="D21" s="422" t="s">
        <v>1063</v>
      </c>
      <c r="E21" s="422" t="s">
        <v>1064</v>
      </c>
      <c r="F21" s="422">
        <v>2011</v>
      </c>
      <c r="G21" s="422" t="s">
        <v>1065</v>
      </c>
      <c r="H21" s="422">
        <v>600</v>
      </c>
      <c r="I21" s="422"/>
      <c r="J21" s="422">
        <v>404411837</v>
      </c>
      <c r="K21" s="422" t="s">
        <v>1066</v>
      </c>
    </row>
    <row r="22" spans="1:11" s="195" customFormat="1" ht="60" x14ac:dyDescent="0.2">
      <c r="A22" s="421">
        <v>14</v>
      </c>
      <c r="B22" s="421" t="s">
        <v>497</v>
      </c>
      <c r="C22" s="421" t="s">
        <v>1062</v>
      </c>
      <c r="D22" s="422" t="s">
        <v>1063</v>
      </c>
      <c r="E22" s="422" t="s">
        <v>1064</v>
      </c>
      <c r="F22" s="422">
        <v>2011</v>
      </c>
      <c r="G22" s="422" t="s">
        <v>1067</v>
      </c>
      <c r="H22" s="422">
        <v>600</v>
      </c>
      <c r="I22" s="422"/>
      <c r="J22" s="422">
        <v>404411837</v>
      </c>
      <c r="K22" s="422" t="s">
        <v>1066</v>
      </c>
    </row>
    <row r="23" spans="1:11" s="195" customFormat="1" ht="60" x14ac:dyDescent="0.2">
      <c r="A23" s="421">
        <v>15</v>
      </c>
      <c r="B23" s="421" t="s">
        <v>497</v>
      </c>
      <c r="C23" s="421" t="s">
        <v>1062</v>
      </c>
      <c r="D23" s="422" t="s">
        <v>1063</v>
      </c>
      <c r="E23" s="422" t="s">
        <v>1064</v>
      </c>
      <c r="F23" s="422">
        <v>2011</v>
      </c>
      <c r="G23" s="422" t="s">
        <v>1068</v>
      </c>
      <c r="H23" s="422">
        <v>600</v>
      </c>
      <c r="I23" s="422"/>
      <c r="J23" s="422">
        <v>404411837</v>
      </c>
      <c r="K23" s="422" t="s">
        <v>1066</v>
      </c>
    </row>
    <row r="24" spans="1:11" s="195" customFormat="1" ht="15" x14ac:dyDescent="0.2">
      <c r="A24" s="421">
        <v>16</v>
      </c>
      <c r="B24" s="421" t="s">
        <v>497</v>
      </c>
      <c r="C24" s="421" t="s">
        <v>1389</v>
      </c>
      <c r="D24" s="422" t="s">
        <v>1390</v>
      </c>
      <c r="E24" s="422" t="s">
        <v>1391</v>
      </c>
      <c r="F24" s="422">
        <v>2002</v>
      </c>
      <c r="G24" s="422" t="s">
        <v>1392</v>
      </c>
      <c r="H24" s="430">
        <v>382.65</v>
      </c>
      <c r="I24" s="422"/>
      <c r="J24" s="430">
        <v>61001012911</v>
      </c>
      <c r="K24" s="430" t="s">
        <v>1393</v>
      </c>
    </row>
    <row r="25" spans="1:11" s="195" customFormat="1" ht="30" x14ac:dyDescent="0.2">
      <c r="A25" s="421">
        <v>17</v>
      </c>
      <c r="B25" s="421" t="s">
        <v>497</v>
      </c>
      <c r="C25" s="421" t="s">
        <v>1062</v>
      </c>
      <c r="D25" s="422" t="s">
        <v>1070</v>
      </c>
      <c r="E25" s="422" t="s">
        <v>1372</v>
      </c>
      <c r="F25" s="422">
        <v>2006</v>
      </c>
      <c r="G25" s="422" t="s">
        <v>1373</v>
      </c>
      <c r="H25" s="430">
        <v>1000</v>
      </c>
      <c r="I25" s="422"/>
      <c r="J25" s="430">
        <v>40001006995</v>
      </c>
      <c r="K25" s="430" t="s">
        <v>1374</v>
      </c>
    </row>
    <row r="26" spans="1:11" s="195" customFormat="1" ht="15" x14ac:dyDescent="0.2">
      <c r="A26" s="421">
        <v>18</v>
      </c>
      <c r="B26" s="421" t="s">
        <v>497</v>
      </c>
      <c r="C26" s="421" t="s">
        <v>1062</v>
      </c>
      <c r="D26" s="422" t="s">
        <v>1375</v>
      </c>
      <c r="E26" s="422" t="s">
        <v>1376</v>
      </c>
      <c r="F26" s="422">
        <v>2015</v>
      </c>
      <c r="G26" s="422" t="s">
        <v>1377</v>
      </c>
      <c r="H26" s="502">
        <v>2800</v>
      </c>
      <c r="I26" s="422"/>
      <c r="J26" s="502">
        <v>205143824</v>
      </c>
      <c r="K26" s="502" t="s">
        <v>1078</v>
      </c>
    </row>
    <row r="27" spans="1:11" s="195" customFormat="1" ht="15" x14ac:dyDescent="0.2">
      <c r="A27" s="421">
        <v>19</v>
      </c>
      <c r="B27" s="421" t="s">
        <v>497</v>
      </c>
      <c r="C27" s="421" t="s">
        <v>1062</v>
      </c>
      <c r="D27" s="422" t="s">
        <v>1375</v>
      </c>
      <c r="E27" s="422" t="s">
        <v>1376</v>
      </c>
      <c r="F27" s="422">
        <v>2010</v>
      </c>
      <c r="G27" s="422" t="s">
        <v>3152</v>
      </c>
      <c r="H27" s="503"/>
      <c r="I27" s="422"/>
      <c r="J27" s="503"/>
      <c r="K27" s="503"/>
    </row>
    <row r="28" spans="1:11" s="195" customFormat="1" ht="15" x14ac:dyDescent="0.2">
      <c r="A28" s="421">
        <v>20</v>
      </c>
      <c r="B28" s="421" t="s">
        <v>497</v>
      </c>
      <c r="C28" s="421" t="s">
        <v>1062</v>
      </c>
      <c r="D28" s="422" t="s">
        <v>1375</v>
      </c>
      <c r="E28" s="422" t="s">
        <v>1376</v>
      </c>
      <c r="F28" s="422">
        <v>2013</v>
      </c>
      <c r="G28" s="422" t="s">
        <v>1378</v>
      </c>
      <c r="H28" s="503"/>
      <c r="I28" s="422"/>
      <c r="J28" s="503"/>
      <c r="K28" s="503"/>
    </row>
    <row r="29" spans="1:11" s="195" customFormat="1" ht="15" x14ac:dyDescent="0.2">
      <c r="A29" s="421">
        <v>21</v>
      </c>
      <c r="B29" s="421" t="s">
        <v>497</v>
      </c>
      <c r="C29" s="421" t="s">
        <v>1062</v>
      </c>
      <c r="D29" s="422" t="s">
        <v>1375</v>
      </c>
      <c r="E29" s="422" t="s">
        <v>1376</v>
      </c>
      <c r="F29" s="422">
        <v>2010</v>
      </c>
      <c r="G29" s="422" t="s">
        <v>3153</v>
      </c>
      <c r="H29" s="503"/>
      <c r="I29" s="422"/>
      <c r="J29" s="503"/>
      <c r="K29" s="503"/>
    </row>
    <row r="30" spans="1:11" s="195" customFormat="1" ht="15" x14ac:dyDescent="0.2">
      <c r="A30" s="421">
        <v>22</v>
      </c>
      <c r="B30" s="421" t="s">
        <v>497</v>
      </c>
      <c r="C30" s="421" t="s">
        <v>1062</v>
      </c>
      <c r="D30" s="422" t="s">
        <v>1375</v>
      </c>
      <c r="E30" s="422" t="s">
        <v>1376</v>
      </c>
      <c r="F30" s="422">
        <v>2016</v>
      </c>
      <c r="G30" s="422" t="s">
        <v>1379</v>
      </c>
      <c r="H30" s="503"/>
      <c r="I30" s="422"/>
      <c r="J30" s="503"/>
      <c r="K30" s="503"/>
    </row>
    <row r="31" spans="1:11" s="195" customFormat="1" ht="15" x14ac:dyDescent="0.2">
      <c r="A31" s="421">
        <v>23</v>
      </c>
      <c r="B31" s="421" t="s">
        <v>497</v>
      </c>
      <c r="C31" s="421" t="s">
        <v>1062</v>
      </c>
      <c r="D31" s="422" t="s">
        <v>1375</v>
      </c>
      <c r="E31" s="422" t="s">
        <v>1376</v>
      </c>
      <c r="F31" s="422">
        <v>2010</v>
      </c>
      <c r="G31" s="422" t="s">
        <v>1380</v>
      </c>
      <c r="H31" s="503"/>
      <c r="I31" s="422"/>
      <c r="J31" s="503"/>
      <c r="K31" s="503"/>
    </row>
    <row r="32" spans="1:11" s="195" customFormat="1" ht="15" x14ac:dyDescent="0.2">
      <c r="A32" s="421">
        <v>24</v>
      </c>
      <c r="B32" s="421" t="s">
        <v>497</v>
      </c>
      <c r="C32" s="421" t="s">
        <v>1062</v>
      </c>
      <c r="D32" s="422" t="s">
        <v>1375</v>
      </c>
      <c r="E32" s="422" t="s">
        <v>1376</v>
      </c>
      <c r="F32" s="422">
        <v>2008</v>
      </c>
      <c r="G32" s="422" t="s">
        <v>1381</v>
      </c>
      <c r="H32" s="503"/>
      <c r="I32" s="422"/>
      <c r="J32" s="503"/>
      <c r="K32" s="503"/>
    </row>
    <row r="33" spans="1:11" s="195" customFormat="1" ht="15" x14ac:dyDescent="0.2">
      <c r="A33" s="421">
        <v>25</v>
      </c>
      <c r="B33" s="421" t="s">
        <v>497</v>
      </c>
      <c r="C33" s="421" t="s">
        <v>1062</v>
      </c>
      <c r="D33" s="422" t="s">
        <v>1375</v>
      </c>
      <c r="E33" s="422" t="s">
        <v>1376</v>
      </c>
      <c r="F33" s="422">
        <v>2010</v>
      </c>
      <c r="G33" s="422" t="s">
        <v>1382</v>
      </c>
      <c r="H33" s="503"/>
      <c r="I33" s="422"/>
      <c r="J33" s="503"/>
      <c r="K33" s="503"/>
    </row>
    <row r="34" spans="1:11" s="195" customFormat="1" ht="15" x14ac:dyDescent="0.2">
      <c r="A34" s="421">
        <v>26</v>
      </c>
      <c r="B34" s="421" t="s">
        <v>497</v>
      </c>
      <c r="C34" s="421" t="s">
        <v>1062</v>
      </c>
      <c r="D34" s="422" t="s">
        <v>1375</v>
      </c>
      <c r="E34" s="422" t="s">
        <v>1376</v>
      </c>
      <c r="F34" s="422">
        <v>2010</v>
      </c>
      <c r="G34" s="422" t="s">
        <v>1383</v>
      </c>
      <c r="H34" s="503"/>
      <c r="I34" s="422"/>
      <c r="J34" s="503"/>
      <c r="K34" s="503"/>
    </row>
    <row r="35" spans="1:11" s="195" customFormat="1" ht="15" x14ac:dyDescent="0.2">
      <c r="A35" s="421">
        <v>27</v>
      </c>
      <c r="B35" s="421" t="s">
        <v>497</v>
      </c>
      <c r="C35" s="421" t="s">
        <v>1062</v>
      </c>
      <c r="D35" s="422" t="s">
        <v>1375</v>
      </c>
      <c r="E35" s="422" t="s">
        <v>1376</v>
      </c>
      <c r="F35" s="422">
        <v>2015</v>
      </c>
      <c r="G35" s="422" t="s">
        <v>1384</v>
      </c>
      <c r="H35" s="503"/>
      <c r="I35" s="422"/>
      <c r="J35" s="503"/>
      <c r="K35" s="503"/>
    </row>
    <row r="36" spans="1:11" s="195" customFormat="1" ht="15" x14ac:dyDescent="0.2">
      <c r="A36" s="421">
        <v>28</v>
      </c>
      <c r="B36" s="421" t="s">
        <v>497</v>
      </c>
      <c r="C36" s="421" t="s">
        <v>1062</v>
      </c>
      <c r="D36" s="422" t="s">
        <v>1375</v>
      </c>
      <c r="E36" s="422" t="s">
        <v>1376</v>
      </c>
      <c r="F36" s="422">
        <v>2007</v>
      </c>
      <c r="G36" s="422" t="s">
        <v>1385</v>
      </c>
      <c r="H36" s="503"/>
      <c r="I36" s="422"/>
      <c r="J36" s="503"/>
      <c r="K36" s="503"/>
    </row>
    <row r="37" spans="1:11" s="195" customFormat="1" ht="15" x14ac:dyDescent="0.2">
      <c r="A37" s="421">
        <v>29</v>
      </c>
      <c r="B37" s="421" t="s">
        <v>497</v>
      </c>
      <c r="C37" s="421" t="s">
        <v>1062</v>
      </c>
      <c r="D37" s="422" t="s">
        <v>1375</v>
      </c>
      <c r="E37" s="422" t="s">
        <v>1376</v>
      </c>
      <c r="F37" s="422">
        <v>2008</v>
      </c>
      <c r="G37" s="422" t="s">
        <v>1387</v>
      </c>
      <c r="H37" s="503"/>
      <c r="I37" s="422"/>
      <c r="J37" s="503"/>
      <c r="K37" s="503"/>
    </row>
    <row r="38" spans="1:11" s="195" customFormat="1" ht="15" x14ac:dyDescent="0.2">
      <c r="A38" s="421">
        <v>30</v>
      </c>
      <c r="B38" s="421" t="s">
        <v>497</v>
      </c>
      <c r="C38" s="421" t="s">
        <v>1062</v>
      </c>
      <c r="D38" s="422" t="s">
        <v>1375</v>
      </c>
      <c r="E38" s="422" t="s">
        <v>1376</v>
      </c>
      <c r="F38" s="422">
        <v>2010</v>
      </c>
      <c r="G38" s="422" t="s">
        <v>1386</v>
      </c>
      <c r="H38" s="503"/>
      <c r="I38" s="422"/>
      <c r="J38" s="503"/>
      <c r="K38" s="503"/>
    </row>
    <row r="39" spans="1:11" s="195" customFormat="1" ht="15" x14ac:dyDescent="0.2">
      <c r="A39" s="421">
        <v>31</v>
      </c>
      <c r="B39" s="421" t="s">
        <v>497</v>
      </c>
      <c r="C39" s="421" t="s">
        <v>1062</v>
      </c>
      <c r="D39" s="422" t="s">
        <v>1375</v>
      </c>
      <c r="E39" s="422" t="s">
        <v>1376</v>
      </c>
      <c r="F39" s="422">
        <v>2010</v>
      </c>
      <c r="G39" s="422" t="s">
        <v>1388</v>
      </c>
      <c r="H39" s="503"/>
      <c r="I39" s="422"/>
      <c r="J39" s="503"/>
      <c r="K39" s="503"/>
    </row>
    <row r="40" spans="1:11" s="195" customFormat="1" ht="30" x14ac:dyDescent="0.2">
      <c r="A40" s="421">
        <v>32</v>
      </c>
      <c r="B40" s="421" t="s">
        <v>497</v>
      </c>
      <c r="C40" s="421" t="s">
        <v>1062</v>
      </c>
      <c r="D40" s="422" t="s">
        <v>1070</v>
      </c>
      <c r="E40" s="422" t="s">
        <v>1075</v>
      </c>
      <c r="F40" s="440" t="s">
        <v>1076</v>
      </c>
      <c r="G40" s="422" t="s">
        <v>1077</v>
      </c>
      <c r="H40" s="502">
        <v>4875.6400000000003</v>
      </c>
      <c r="I40" s="422"/>
      <c r="J40" s="502">
        <v>406265624</v>
      </c>
      <c r="K40" s="502" t="s">
        <v>1074</v>
      </c>
    </row>
    <row r="41" spans="1:11" s="195" customFormat="1" ht="30" x14ac:dyDescent="0.2">
      <c r="A41" s="421">
        <v>33</v>
      </c>
      <c r="B41" s="421" t="s">
        <v>497</v>
      </c>
      <c r="C41" s="421" t="s">
        <v>1069</v>
      </c>
      <c r="D41" s="422" t="s">
        <v>1070</v>
      </c>
      <c r="E41" s="422" t="s">
        <v>1071</v>
      </c>
      <c r="F41" s="440" t="s">
        <v>1072</v>
      </c>
      <c r="G41" s="422" t="s">
        <v>1073</v>
      </c>
      <c r="H41" s="504"/>
      <c r="I41" s="422"/>
      <c r="J41" s="504"/>
      <c r="K41" s="504"/>
    </row>
    <row r="42" spans="1:11" s="195" customFormat="1" ht="30" x14ac:dyDescent="0.2">
      <c r="A42" s="421">
        <v>34</v>
      </c>
      <c r="B42" s="421" t="s">
        <v>497</v>
      </c>
      <c r="C42" s="421" t="s">
        <v>1062</v>
      </c>
      <c r="D42" s="422" t="s">
        <v>1070</v>
      </c>
      <c r="E42" s="422" t="s">
        <v>1075</v>
      </c>
      <c r="F42" s="440" t="s">
        <v>1076</v>
      </c>
      <c r="G42" s="422" t="s">
        <v>1077</v>
      </c>
      <c r="H42" s="502">
        <v>4373.01</v>
      </c>
      <c r="I42" s="422"/>
      <c r="J42" s="502">
        <v>406265624</v>
      </c>
      <c r="K42" s="502" t="s">
        <v>1074</v>
      </c>
    </row>
    <row r="43" spans="1:11" s="195" customFormat="1" ht="30" x14ac:dyDescent="0.2">
      <c r="A43" s="421">
        <v>35</v>
      </c>
      <c r="B43" s="421" t="s">
        <v>497</v>
      </c>
      <c r="C43" s="421" t="s">
        <v>1069</v>
      </c>
      <c r="D43" s="422" t="s">
        <v>1070</v>
      </c>
      <c r="E43" s="422" t="s">
        <v>1071</v>
      </c>
      <c r="F43" s="440" t="s">
        <v>1072</v>
      </c>
      <c r="G43" s="422" t="s">
        <v>1073</v>
      </c>
      <c r="H43" s="503"/>
      <c r="I43" s="422"/>
      <c r="J43" s="503"/>
      <c r="K43" s="503"/>
    </row>
    <row r="44" spans="1:11" s="195" customFormat="1" ht="15" x14ac:dyDescent="0.2">
      <c r="A44" s="374" t="s">
        <v>261</v>
      </c>
      <c r="B44" s="374"/>
      <c r="C44" s="374"/>
      <c r="D44" s="375"/>
      <c r="E44" s="375"/>
      <c r="F44" s="375"/>
      <c r="G44" s="375"/>
      <c r="H44" s="375"/>
      <c r="I44" s="375"/>
      <c r="J44" s="375"/>
      <c r="K44" s="375"/>
    </row>
    <row r="45" spans="1:11" x14ac:dyDescent="0.2">
      <c r="A45" s="379"/>
      <c r="B45" s="379"/>
      <c r="C45" s="379"/>
      <c r="D45" s="379"/>
      <c r="E45" s="379"/>
      <c r="F45" s="379"/>
      <c r="G45" s="379"/>
      <c r="H45" s="379"/>
      <c r="I45" s="379"/>
      <c r="J45" s="379"/>
      <c r="K45" s="379"/>
    </row>
    <row r="46" spans="1:11" x14ac:dyDescent="0.2">
      <c r="A46" s="379"/>
      <c r="B46" s="379"/>
      <c r="C46" s="379"/>
      <c r="D46" s="379"/>
      <c r="E46" s="379"/>
      <c r="F46" s="379"/>
      <c r="G46" s="379"/>
      <c r="H46" s="379"/>
      <c r="I46" s="379"/>
      <c r="J46" s="379"/>
      <c r="K46" s="379"/>
    </row>
    <row r="47" spans="1:11" ht="15" x14ac:dyDescent="0.3">
      <c r="A47" s="380"/>
      <c r="B47" s="380"/>
      <c r="C47" s="380"/>
      <c r="D47" s="379"/>
      <c r="E47" s="379"/>
      <c r="F47" s="379"/>
      <c r="G47" s="379"/>
      <c r="H47" s="379"/>
      <c r="I47" s="379"/>
      <c r="J47" s="379"/>
      <c r="K47" s="379"/>
    </row>
    <row r="48" spans="1:11" ht="15" x14ac:dyDescent="0.3">
      <c r="A48" s="381"/>
      <c r="B48" s="381"/>
      <c r="C48" s="381"/>
      <c r="D48" s="382" t="s">
        <v>96</v>
      </c>
      <c r="E48" s="381"/>
      <c r="F48" s="381"/>
      <c r="G48" s="383"/>
      <c r="H48" s="381"/>
      <c r="I48" s="381"/>
      <c r="J48" s="381"/>
      <c r="K48" s="381"/>
    </row>
    <row r="49" spans="1:10" ht="15" x14ac:dyDescent="0.3">
      <c r="A49" s="381"/>
      <c r="B49" s="381"/>
      <c r="C49" s="381"/>
      <c r="D49" s="381"/>
      <c r="E49" s="384"/>
      <c r="F49" s="381"/>
      <c r="H49" s="384"/>
      <c r="I49" s="384"/>
      <c r="J49" s="385"/>
    </row>
    <row r="50" spans="1:10" ht="15" x14ac:dyDescent="0.3">
      <c r="D50" s="381"/>
      <c r="E50" s="386" t="s">
        <v>251</v>
      </c>
      <c r="F50" s="381"/>
      <c r="H50" s="387" t="s">
        <v>256</v>
      </c>
      <c r="I50" s="387"/>
    </row>
    <row r="51" spans="1:10" ht="15" x14ac:dyDescent="0.3">
      <c r="D51" s="381"/>
      <c r="E51" s="388" t="s">
        <v>127</v>
      </c>
      <c r="F51" s="381"/>
      <c r="H51" s="381" t="s">
        <v>252</v>
      </c>
      <c r="I51" s="381"/>
    </row>
    <row r="52" spans="1:10" ht="15" x14ac:dyDescent="0.3">
      <c r="D52" s="381"/>
      <c r="E52" s="388"/>
    </row>
  </sheetData>
  <mergeCells count="9">
    <mergeCell ref="J42:J43"/>
    <mergeCell ref="K42:K43"/>
    <mergeCell ref="H26:H39"/>
    <mergeCell ref="J26:J39"/>
    <mergeCell ref="K26:K39"/>
    <mergeCell ref="H40:H41"/>
    <mergeCell ref="J40:J41"/>
    <mergeCell ref="K40:K41"/>
    <mergeCell ref="H42:H43"/>
  </mergeCells>
  <dataValidations count="1">
    <dataValidation type="list" allowBlank="1" showInputMessage="1" showErrorMessage="1" sqref="B9:B4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topLeftCell="A10" zoomScale="80" zoomScaleNormal="100" zoomScaleSheetLayoutView="80" workbookViewId="0">
      <selection activeCell="M34" sqref="M34"/>
    </sheetView>
  </sheetViews>
  <sheetFormatPr defaultColWidth="9.140625" defaultRowHeight="12.75" x14ac:dyDescent="0.2"/>
  <cols>
    <col min="1" max="1" width="11.7109375" style="180" customWidth="1"/>
    <col min="2" max="2" width="21.5703125" style="180" customWidth="1"/>
    <col min="3" max="3" width="19.140625" style="180" customWidth="1"/>
    <col min="4" max="4" width="23.7109375" style="180" customWidth="1"/>
    <col min="5" max="6" width="16.5703125" style="180" bestFit="1" customWidth="1"/>
    <col min="7" max="7" width="17" style="180" customWidth="1"/>
    <col min="8" max="8" width="19" style="180" customWidth="1"/>
    <col min="9" max="9" width="24.42578125" style="180" customWidth="1"/>
    <col min="10" max="16384" width="9.140625" style="180"/>
  </cols>
  <sheetData>
    <row r="1" spans="1:13" customFormat="1" ht="15" x14ac:dyDescent="0.2">
      <c r="A1" s="135" t="s">
        <v>395</v>
      </c>
      <c r="B1" s="136"/>
      <c r="C1" s="136"/>
      <c r="D1" s="136"/>
      <c r="E1" s="136"/>
      <c r="F1" s="136"/>
      <c r="G1" s="136"/>
      <c r="H1" s="142"/>
      <c r="I1" s="77" t="s">
        <v>97</v>
      </c>
    </row>
    <row r="2" spans="1:13" customFormat="1" ht="15" x14ac:dyDescent="0.3">
      <c r="A2" s="104" t="s">
        <v>128</v>
      </c>
      <c r="B2" s="136"/>
      <c r="C2" s="136"/>
      <c r="D2" s="136"/>
      <c r="E2" s="136"/>
      <c r="F2" s="136"/>
      <c r="G2" s="136"/>
      <c r="H2" s="142"/>
      <c r="I2" s="200" t="str">
        <f>'ფორმა N1'!L2</f>
        <v>22.09-12.10.2020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80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6"/>
      <c r="E4" s="136"/>
      <c r="F4" s="136"/>
      <c r="G4" s="136"/>
      <c r="H4" s="136"/>
      <c r="I4" s="144"/>
    </row>
    <row r="5" spans="1:13" ht="15" x14ac:dyDescent="0.3">
      <c r="A5" s="201" t="str">
        <f>'ფორმა N1'!A5</f>
        <v>მ.პ.გ. ქართული ოცნება დემოკრატიული საქართველო</v>
      </c>
      <c r="B5" s="79"/>
      <c r="C5" s="79"/>
      <c r="D5" s="203"/>
      <c r="E5" s="203"/>
      <c r="F5" s="203"/>
      <c r="G5" s="203"/>
      <c r="H5" s="203"/>
      <c r="I5" s="202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 x14ac:dyDescent="0.2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8" x14ac:dyDescent="0.4">
      <c r="A9" s="424">
        <v>1</v>
      </c>
      <c r="B9" s="425" t="s">
        <v>1079</v>
      </c>
      <c r="C9" s="426"/>
      <c r="D9" s="510">
        <v>8000</v>
      </c>
      <c r="E9" s="426"/>
      <c r="F9" s="427"/>
      <c r="G9" s="427"/>
      <c r="H9" s="510">
        <v>205177057</v>
      </c>
      <c r="I9" s="510" t="s">
        <v>1080</v>
      </c>
    </row>
    <row r="10" spans="1:13" customFormat="1" ht="18" x14ac:dyDescent="0.4">
      <c r="A10" s="424">
        <v>2</v>
      </c>
      <c r="B10" s="425" t="s">
        <v>1081</v>
      </c>
      <c r="C10" s="426"/>
      <c r="D10" s="511"/>
      <c r="E10" s="426"/>
      <c r="F10" s="427"/>
      <c r="G10" s="427"/>
      <c r="H10" s="511"/>
      <c r="I10" s="511"/>
    </row>
    <row r="11" spans="1:13" customFormat="1" ht="18" x14ac:dyDescent="0.4">
      <c r="A11" s="424">
        <v>3</v>
      </c>
      <c r="B11" s="425" t="s">
        <v>1082</v>
      </c>
      <c r="C11" s="426"/>
      <c r="D11" s="511"/>
      <c r="E11" s="426"/>
      <c r="F11" s="427"/>
      <c r="G11" s="427"/>
      <c r="H11" s="511"/>
      <c r="I11" s="511"/>
    </row>
    <row r="12" spans="1:13" customFormat="1" ht="18" x14ac:dyDescent="0.4">
      <c r="A12" s="424">
        <v>4</v>
      </c>
      <c r="B12" s="425" t="s">
        <v>1083</v>
      </c>
      <c r="C12" s="426"/>
      <c r="D12" s="511"/>
      <c r="E12" s="426"/>
      <c r="F12" s="427"/>
      <c r="G12" s="427"/>
      <c r="H12" s="511"/>
      <c r="I12" s="511"/>
    </row>
    <row r="13" spans="1:13" customFormat="1" ht="18" x14ac:dyDescent="0.4">
      <c r="A13" s="424">
        <v>5</v>
      </c>
      <c r="B13" s="425" t="s">
        <v>1084</v>
      </c>
      <c r="C13" s="426"/>
      <c r="D13" s="511"/>
      <c r="E13" s="426"/>
      <c r="F13" s="427"/>
      <c r="G13" s="427"/>
      <c r="H13" s="511"/>
      <c r="I13" s="511"/>
    </row>
    <row r="14" spans="1:13" customFormat="1" ht="18" x14ac:dyDescent="0.4">
      <c r="A14" s="424">
        <v>6</v>
      </c>
      <c r="B14" s="425" t="s">
        <v>1085</v>
      </c>
      <c r="C14" s="426"/>
      <c r="D14" s="511"/>
      <c r="E14" s="426"/>
      <c r="F14" s="427"/>
      <c r="G14" s="427"/>
      <c r="H14" s="511"/>
      <c r="I14" s="511"/>
    </row>
    <row r="15" spans="1:13" customFormat="1" ht="18" x14ac:dyDescent="0.4">
      <c r="A15" s="424">
        <v>7</v>
      </c>
      <c r="B15" s="425" t="s">
        <v>1086</v>
      </c>
      <c r="C15" s="426"/>
      <c r="D15" s="511"/>
      <c r="E15" s="426"/>
      <c r="F15" s="427"/>
      <c r="G15" s="427"/>
      <c r="H15" s="511"/>
      <c r="I15" s="511"/>
    </row>
    <row r="16" spans="1:13" customFormat="1" ht="18" x14ac:dyDescent="0.4">
      <c r="A16" s="424">
        <v>8</v>
      </c>
      <c r="B16" s="425" t="s">
        <v>1087</v>
      </c>
      <c r="C16" s="426"/>
      <c r="D16" s="511"/>
      <c r="E16" s="426"/>
      <c r="F16" s="427"/>
      <c r="G16" s="427"/>
      <c r="H16" s="511"/>
      <c r="I16" s="511"/>
    </row>
    <row r="17" spans="1:9" customFormat="1" ht="18" x14ac:dyDescent="0.4">
      <c r="A17" s="424">
        <v>9</v>
      </c>
      <c r="B17" s="425" t="s">
        <v>1088</v>
      </c>
      <c r="C17" s="426"/>
      <c r="D17" s="511"/>
      <c r="E17" s="426"/>
      <c r="F17" s="427"/>
      <c r="G17" s="427"/>
      <c r="H17" s="511"/>
      <c r="I17" s="511"/>
    </row>
    <row r="18" spans="1:9" customFormat="1" ht="18" x14ac:dyDescent="0.4">
      <c r="A18" s="424">
        <v>10</v>
      </c>
      <c r="B18" s="425" t="s">
        <v>1089</v>
      </c>
      <c r="C18" s="426"/>
      <c r="D18" s="511"/>
      <c r="E18" s="426"/>
      <c r="F18" s="427"/>
      <c r="G18" s="427"/>
      <c r="H18" s="511"/>
      <c r="I18" s="511"/>
    </row>
    <row r="19" spans="1:9" customFormat="1" ht="18" x14ac:dyDescent="0.4">
      <c r="A19" s="424">
        <v>11</v>
      </c>
      <c r="B19" s="425" t="s">
        <v>1090</v>
      </c>
      <c r="C19" s="426"/>
      <c r="D19" s="511"/>
      <c r="E19" s="426"/>
      <c r="F19" s="427"/>
      <c r="G19" s="427"/>
      <c r="H19" s="511"/>
      <c r="I19" s="511"/>
    </row>
    <row r="20" spans="1:9" customFormat="1" ht="18" x14ac:dyDescent="0.4">
      <c r="A20" s="424">
        <v>12</v>
      </c>
      <c r="B20" s="425" t="s">
        <v>1091</v>
      </c>
      <c r="C20" s="426"/>
      <c r="D20" s="511"/>
      <c r="E20" s="426"/>
      <c r="F20" s="427"/>
      <c r="G20" s="427"/>
      <c r="H20" s="511"/>
      <c r="I20" s="511"/>
    </row>
    <row r="21" spans="1:9" customFormat="1" ht="18" x14ac:dyDescent="0.4">
      <c r="A21" s="424">
        <v>13</v>
      </c>
      <c r="B21" s="425" t="s">
        <v>1092</v>
      </c>
      <c r="C21" s="426"/>
      <c r="D21" s="511"/>
      <c r="E21" s="426"/>
      <c r="F21" s="427"/>
      <c r="G21" s="427"/>
      <c r="H21" s="511"/>
      <c r="I21" s="511"/>
    </row>
    <row r="22" spans="1:9" customFormat="1" ht="18" x14ac:dyDescent="0.4">
      <c r="A22" s="424">
        <v>14</v>
      </c>
      <c r="B22" s="425" t="s">
        <v>1093</v>
      </c>
      <c r="C22" s="426"/>
      <c r="D22" s="511"/>
      <c r="E22" s="426"/>
      <c r="F22" s="427"/>
      <c r="G22" s="427"/>
      <c r="H22" s="511"/>
      <c r="I22" s="511"/>
    </row>
    <row r="23" spans="1:9" customFormat="1" ht="18" x14ac:dyDescent="0.4">
      <c r="A23" s="424">
        <v>15</v>
      </c>
      <c r="B23" s="425" t="s">
        <v>1094</v>
      </c>
      <c r="C23" s="426"/>
      <c r="D23" s="511"/>
      <c r="E23" s="426"/>
      <c r="F23" s="427"/>
      <c r="G23" s="427"/>
      <c r="H23" s="511"/>
      <c r="I23" s="511"/>
    </row>
    <row r="24" spans="1:9" customFormat="1" ht="18" x14ac:dyDescent="0.4">
      <c r="A24" s="424">
        <v>16</v>
      </c>
      <c r="B24" s="425" t="s">
        <v>1095</v>
      </c>
      <c r="C24" s="426"/>
      <c r="D24" s="511"/>
      <c r="E24" s="426"/>
      <c r="F24" s="427"/>
      <c r="G24" s="427"/>
      <c r="H24" s="511"/>
      <c r="I24" s="511"/>
    </row>
    <row r="25" spans="1:9" customFormat="1" ht="18" x14ac:dyDescent="0.4">
      <c r="A25" s="424">
        <v>17</v>
      </c>
      <c r="B25" s="425" t="s">
        <v>1096</v>
      </c>
      <c r="C25" s="426"/>
      <c r="D25" s="511"/>
      <c r="E25" s="426"/>
      <c r="F25" s="427"/>
      <c r="G25" s="427"/>
      <c r="H25" s="511"/>
      <c r="I25" s="511"/>
    </row>
    <row r="26" spans="1:9" customFormat="1" ht="18" x14ac:dyDescent="0.4">
      <c r="A26" s="424">
        <v>18</v>
      </c>
      <c r="B26" s="425" t="s">
        <v>1097</v>
      </c>
      <c r="C26" s="426"/>
      <c r="D26" s="511"/>
      <c r="E26" s="426"/>
      <c r="F26" s="427"/>
      <c r="G26" s="427"/>
      <c r="H26" s="511"/>
      <c r="I26" s="511"/>
    </row>
    <row r="27" spans="1:9" customFormat="1" ht="18" x14ac:dyDescent="0.4">
      <c r="A27" s="424">
        <v>19</v>
      </c>
      <c r="B27" s="425" t="s">
        <v>1098</v>
      </c>
      <c r="C27" s="426"/>
      <c r="D27" s="511"/>
      <c r="E27" s="426"/>
      <c r="F27" s="427"/>
      <c r="G27" s="427"/>
      <c r="H27" s="511"/>
      <c r="I27" s="511"/>
    </row>
    <row r="28" spans="1:9" customFormat="1" ht="18" x14ac:dyDescent="0.4">
      <c r="A28" s="424">
        <v>20</v>
      </c>
      <c r="B28" s="425" t="s">
        <v>1099</v>
      </c>
      <c r="C28" s="426"/>
      <c r="D28" s="511"/>
      <c r="E28" s="426"/>
      <c r="F28" s="427"/>
      <c r="G28" s="427"/>
      <c r="H28" s="511"/>
      <c r="I28" s="511"/>
    </row>
    <row r="29" spans="1:9" customFormat="1" ht="18" x14ac:dyDescent="0.4">
      <c r="A29" s="424">
        <v>21</v>
      </c>
      <c r="B29" s="425" t="s">
        <v>1100</v>
      </c>
      <c r="C29" s="426"/>
      <c r="D29" s="511"/>
      <c r="E29" s="426"/>
      <c r="F29" s="427"/>
      <c r="G29" s="427"/>
      <c r="H29" s="511"/>
      <c r="I29" s="511"/>
    </row>
    <row r="30" spans="1:9" customFormat="1" ht="18" x14ac:dyDescent="0.4">
      <c r="A30" s="424">
        <v>22</v>
      </c>
      <c r="B30" s="425" t="s">
        <v>1101</v>
      </c>
      <c r="C30" s="426"/>
      <c r="D30" s="511"/>
      <c r="E30" s="426"/>
      <c r="F30" s="427"/>
      <c r="G30" s="427"/>
      <c r="H30" s="511"/>
      <c r="I30" s="511"/>
    </row>
    <row r="31" spans="1:9" customFormat="1" ht="18" x14ac:dyDescent="0.4">
      <c r="A31" s="424">
        <v>23</v>
      </c>
      <c r="B31" s="425" t="s">
        <v>1102</v>
      </c>
      <c r="C31" s="426"/>
      <c r="D31" s="511"/>
      <c r="E31" s="426"/>
      <c r="F31" s="427"/>
      <c r="G31" s="427"/>
      <c r="H31" s="511"/>
      <c r="I31" s="511"/>
    </row>
    <row r="32" spans="1:9" customFormat="1" ht="18" x14ac:dyDescent="0.4">
      <c r="A32" s="424">
        <v>24</v>
      </c>
      <c r="B32" s="425" t="s">
        <v>1103</v>
      </c>
      <c r="C32" s="426"/>
      <c r="D32" s="511"/>
      <c r="E32" s="426"/>
      <c r="F32" s="427"/>
      <c r="G32" s="427"/>
      <c r="H32" s="511"/>
      <c r="I32" s="511"/>
    </row>
    <row r="33" spans="1:9" customFormat="1" ht="18" x14ac:dyDescent="0.4">
      <c r="A33" s="424">
        <v>25</v>
      </c>
      <c r="B33" s="425" t="s">
        <v>1104</v>
      </c>
      <c r="C33" s="426"/>
      <c r="D33" s="511"/>
      <c r="E33" s="426"/>
      <c r="F33" s="427"/>
      <c r="G33" s="427"/>
      <c r="H33" s="511"/>
      <c r="I33" s="511"/>
    </row>
    <row r="34" spans="1:9" customFormat="1" ht="18" x14ac:dyDescent="0.4">
      <c r="A34" s="424">
        <v>26</v>
      </c>
      <c r="B34" s="425" t="s">
        <v>1105</v>
      </c>
      <c r="C34" s="426"/>
      <c r="D34" s="511"/>
      <c r="E34" s="426"/>
      <c r="F34" s="427"/>
      <c r="G34" s="427"/>
      <c r="H34" s="511"/>
      <c r="I34" s="511"/>
    </row>
    <row r="35" spans="1:9" customFormat="1" ht="18" x14ac:dyDescent="0.4">
      <c r="A35" s="424">
        <v>27</v>
      </c>
      <c r="B35" s="425" t="s">
        <v>1106</v>
      </c>
      <c r="C35" s="426"/>
      <c r="D35" s="511"/>
      <c r="E35" s="426"/>
      <c r="F35" s="427"/>
      <c r="G35" s="427"/>
      <c r="H35" s="511"/>
      <c r="I35" s="511"/>
    </row>
    <row r="36" spans="1:9" customFormat="1" ht="18" x14ac:dyDescent="0.4">
      <c r="A36" s="424">
        <v>28</v>
      </c>
      <c r="B36" s="425" t="s">
        <v>1107</v>
      </c>
      <c r="C36" s="426"/>
      <c r="D36" s="511"/>
      <c r="E36" s="426"/>
      <c r="F36" s="427"/>
      <c r="G36" s="427"/>
      <c r="H36" s="511"/>
      <c r="I36" s="511"/>
    </row>
    <row r="37" spans="1:9" customFormat="1" ht="18" x14ac:dyDescent="0.4">
      <c r="A37" s="424">
        <v>29</v>
      </c>
      <c r="B37" s="425" t="s">
        <v>1108</v>
      </c>
      <c r="C37" s="426"/>
      <c r="D37" s="511"/>
      <c r="E37" s="426"/>
      <c r="F37" s="427"/>
      <c r="G37" s="427"/>
      <c r="H37" s="511"/>
      <c r="I37" s="511"/>
    </row>
    <row r="38" spans="1:9" customFormat="1" ht="18" x14ac:dyDescent="0.4">
      <c r="A38" s="424">
        <v>30</v>
      </c>
      <c r="B38" s="425" t="s">
        <v>1109</v>
      </c>
      <c r="C38" s="426"/>
      <c r="D38" s="511"/>
      <c r="E38" s="426"/>
      <c r="F38" s="427"/>
      <c r="G38" s="427"/>
      <c r="H38" s="511"/>
      <c r="I38" s="511"/>
    </row>
    <row r="39" spans="1:9" customFormat="1" ht="18" x14ac:dyDescent="0.4">
      <c r="A39" s="424">
        <v>31</v>
      </c>
      <c r="B39" s="425" t="s">
        <v>1110</v>
      </c>
      <c r="C39" s="426"/>
      <c r="D39" s="511"/>
      <c r="E39" s="426"/>
      <c r="F39" s="427"/>
      <c r="G39" s="427"/>
      <c r="H39" s="511"/>
      <c r="I39" s="511"/>
    </row>
    <row r="40" spans="1:9" customFormat="1" ht="18" x14ac:dyDescent="0.4">
      <c r="A40" s="424">
        <v>32</v>
      </c>
      <c r="B40" s="425" t="s">
        <v>1111</v>
      </c>
      <c r="C40" s="426"/>
      <c r="D40" s="511"/>
      <c r="E40" s="426"/>
      <c r="F40" s="427"/>
      <c r="G40" s="427"/>
      <c r="H40" s="511"/>
      <c r="I40" s="511"/>
    </row>
    <row r="41" spans="1:9" customFormat="1" ht="18" x14ac:dyDescent="0.4">
      <c r="A41" s="424">
        <v>33</v>
      </c>
      <c r="B41" s="425" t="s">
        <v>1112</v>
      </c>
      <c r="C41" s="426"/>
      <c r="D41" s="511"/>
      <c r="E41" s="426"/>
      <c r="F41" s="427"/>
      <c r="G41" s="427"/>
      <c r="H41" s="511"/>
      <c r="I41" s="511"/>
    </row>
    <row r="42" spans="1:9" customFormat="1" ht="18" x14ac:dyDescent="0.4">
      <c r="A42" s="424">
        <v>34</v>
      </c>
      <c r="B42" s="425" t="s">
        <v>1113</v>
      </c>
      <c r="C42" s="426"/>
      <c r="D42" s="511"/>
      <c r="E42" s="426"/>
      <c r="F42" s="427"/>
      <c r="G42" s="427"/>
      <c r="H42" s="511"/>
      <c r="I42" s="511"/>
    </row>
    <row r="43" spans="1:9" customFormat="1" ht="15" x14ac:dyDescent="0.2">
      <c r="A43" s="66" t="s">
        <v>261</v>
      </c>
      <c r="B43" s="26"/>
      <c r="C43" s="26"/>
      <c r="D43" s="26"/>
      <c r="E43" s="26"/>
      <c r="F43" s="199"/>
      <c r="G43" s="199"/>
      <c r="H43" s="199"/>
      <c r="I43" s="26"/>
    </row>
    <row r="44" spans="1:9" x14ac:dyDescent="0.2">
      <c r="A44" s="205"/>
      <c r="B44" s="205"/>
      <c r="C44" s="205"/>
      <c r="D44" s="205"/>
      <c r="E44" s="205"/>
      <c r="F44" s="205"/>
      <c r="G44" s="205"/>
      <c r="H44" s="205"/>
      <c r="I44" s="205"/>
    </row>
    <row r="45" spans="1:9" x14ac:dyDescent="0.2">
      <c r="A45" s="205"/>
      <c r="B45" s="205"/>
      <c r="C45" s="205"/>
      <c r="D45" s="205"/>
      <c r="E45" s="205"/>
      <c r="F45" s="205"/>
      <c r="G45" s="205"/>
      <c r="H45" s="205"/>
      <c r="I45" s="205"/>
    </row>
    <row r="46" spans="1:9" ht="15" x14ac:dyDescent="0.3">
      <c r="A46" s="206"/>
      <c r="B46" s="205"/>
      <c r="C46" s="205"/>
      <c r="D46" s="205"/>
      <c r="E46" s="205"/>
      <c r="F46" s="205"/>
      <c r="G46" s="205"/>
      <c r="H46" s="205"/>
      <c r="I46" s="205"/>
    </row>
    <row r="47" spans="1:9" ht="15" x14ac:dyDescent="0.3">
      <c r="A47" s="179"/>
      <c r="B47" s="181" t="s">
        <v>96</v>
      </c>
      <c r="C47" s="179"/>
      <c r="D47" s="179"/>
      <c r="E47" s="182"/>
      <c r="F47" s="179"/>
      <c r="G47" s="179"/>
      <c r="H47" s="179"/>
      <c r="I47" s="179"/>
    </row>
    <row r="48" spans="1:9" ht="15" x14ac:dyDescent="0.3">
      <c r="A48" s="179"/>
      <c r="B48" s="179"/>
      <c r="C48" s="183"/>
      <c r="D48" s="179"/>
      <c r="F48" s="183"/>
      <c r="G48" s="210"/>
    </row>
    <row r="49" spans="2:6" ht="15" x14ac:dyDescent="0.3">
      <c r="B49" s="179"/>
      <c r="C49" s="185" t="s">
        <v>251</v>
      </c>
      <c r="D49" s="179"/>
      <c r="F49" s="186" t="s">
        <v>256</v>
      </c>
    </row>
    <row r="50" spans="2:6" ht="15" x14ac:dyDescent="0.3">
      <c r="B50" s="179"/>
      <c r="C50" s="187" t="s">
        <v>127</v>
      </c>
      <c r="D50" s="179"/>
      <c r="F50" s="179" t="s">
        <v>252</v>
      </c>
    </row>
    <row r="51" spans="2:6" ht="15" x14ac:dyDescent="0.3">
      <c r="B51" s="179"/>
      <c r="C51" s="187"/>
    </row>
  </sheetData>
  <mergeCells count="3">
    <mergeCell ref="D9:D42"/>
    <mergeCell ref="H9:H42"/>
    <mergeCell ref="I9:I42"/>
  </mergeCells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view="pageBreakPreview" topLeftCell="A113" zoomScale="80" zoomScaleNormal="100" zoomScaleSheetLayoutView="80" workbookViewId="0">
      <selection activeCell="A8" sqref="A8"/>
    </sheetView>
  </sheetViews>
  <sheetFormatPr defaultColWidth="9.140625" defaultRowHeight="15" x14ac:dyDescent="0.3"/>
  <cols>
    <col min="1" max="1" width="10" style="179" customWidth="1"/>
    <col min="2" max="2" width="20.28515625" style="179" customWidth="1"/>
    <col min="3" max="3" width="30" style="179" customWidth="1"/>
    <col min="4" max="4" width="29" style="179" customWidth="1"/>
    <col min="5" max="5" width="22.5703125" style="179" customWidth="1"/>
    <col min="6" max="6" width="20" style="179" customWidth="1"/>
    <col min="7" max="7" width="29.28515625" style="179" customWidth="1"/>
    <col min="8" max="8" width="27.140625" style="179" customWidth="1"/>
    <col min="9" max="9" width="26.42578125" style="179" customWidth="1"/>
    <col min="10" max="10" width="0.5703125" style="179" customWidth="1"/>
    <col min="11" max="16384" width="9.140625" style="179"/>
  </cols>
  <sheetData>
    <row r="1" spans="1:10" x14ac:dyDescent="0.3">
      <c r="A1" s="73" t="s">
        <v>362</v>
      </c>
      <c r="B1" s="75"/>
      <c r="C1" s="75"/>
      <c r="D1" s="75"/>
      <c r="E1" s="75"/>
      <c r="F1" s="75"/>
      <c r="G1" s="75"/>
      <c r="H1" s="75"/>
      <c r="I1" s="159" t="s">
        <v>186</v>
      </c>
      <c r="J1" s="160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161" t="str">
        <f>'ფორმა N1'!L2</f>
        <v>22.09-12.10.2020</v>
      </c>
      <c r="J2" s="160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60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201" t="str">
        <f>'ფორმა N1'!A5</f>
        <v>მ.პ.გ. ქართული ოცნება დემოკრატიული საქართველო</v>
      </c>
      <c r="B5" s="201"/>
      <c r="C5" s="201"/>
      <c r="D5" s="201"/>
      <c r="E5" s="201"/>
      <c r="F5" s="201"/>
      <c r="G5" s="201"/>
      <c r="H5" s="201"/>
      <c r="I5" s="201"/>
      <c r="J5" s="186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62" t="s">
        <v>64</v>
      </c>
      <c r="B8" s="346" t="s">
        <v>344</v>
      </c>
      <c r="C8" s="347" t="s">
        <v>381</v>
      </c>
      <c r="D8" s="347" t="s">
        <v>382</v>
      </c>
      <c r="E8" s="347" t="s">
        <v>345</v>
      </c>
      <c r="F8" s="347" t="s">
        <v>358</v>
      </c>
      <c r="G8" s="347" t="s">
        <v>359</v>
      </c>
      <c r="H8" s="347" t="s">
        <v>383</v>
      </c>
      <c r="I8" s="163" t="s">
        <v>360</v>
      </c>
      <c r="J8" s="104"/>
    </row>
    <row r="9" spans="1:10" ht="30" x14ac:dyDescent="0.3">
      <c r="A9" s="165">
        <v>1</v>
      </c>
      <c r="B9" s="474" t="s">
        <v>1117</v>
      </c>
      <c r="C9" s="170" t="s">
        <v>1118</v>
      </c>
      <c r="D9" s="170"/>
      <c r="E9" s="169" t="s">
        <v>1119</v>
      </c>
      <c r="F9" s="169">
        <v>41437.199999999997</v>
      </c>
      <c r="G9" s="169">
        <v>41437.199999999997</v>
      </c>
      <c r="H9" s="169">
        <v>0</v>
      </c>
      <c r="I9" s="169">
        <v>41437.199999999997</v>
      </c>
      <c r="J9" s="104"/>
    </row>
    <row r="10" spans="1:10" ht="60" x14ac:dyDescent="0.3">
      <c r="A10" s="165">
        <v>2</v>
      </c>
      <c r="B10" s="474" t="s">
        <v>1120</v>
      </c>
      <c r="C10" s="170" t="s">
        <v>1121</v>
      </c>
      <c r="D10" s="170">
        <v>205282905</v>
      </c>
      <c r="E10" s="169" t="s">
        <v>1122</v>
      </c>
      <c r="F10" s="169">
        <v>141390</v>
      </c>
      <c r="G10" s="169">
        <v>141390</v>
      </c>
      <c r="H10" s="169">
        <v>0</v>
      </c>
      <c r="I10" s="169">
        <v>141390</v>
      </c>
      <c r="J10" s="104"/>
    </row>
    <row r="11" spans="1:10" x14ac:dyDescent="0.3">
      <c r="A11" s="165">
        <v>3</v>
      </c>
      <c r="B11" s="474" t="s">
        <v>1123</v>
      </c>
      <c r="C11" s="170" t="s">
        <v>1124</v>
      </c>
      <c r="D11" s="170">
        <v>60001104537</v>
      </c>
      <c r="E11" s="169" t="s">
        <v>1125</v>
      </c>
      <c r="F11" s="169">
        <v>162.5</v>
      </c>
      <c r="G11" s="169">
        <v>162.5</v>
      </c>
      <c r="H11" s="169">
        <v>0</v>
      </c>
      <c r="I11" s="169">
        <v>162.5</v>
      </c>
      <c r="J11" s="104"/>
    </row>
    <row r="12" spans="1:10" x14ac:dyDescent="0.3">
      <c r="A12" s="165">
        <v>4</v>
      </c>
      <c r="B12" s="474" t="s">
        <v>1126</v>
      </c>
      <c r="C12" s="170" t="s">
        <v>1127</v>
      </c>
      <c r="D12" s="170">
        <v>16001002430</v>
      </c>
      <c r="E12" s="169" t="s">
        <v>1125</v>
      </c>
      <c r="F12" s="169">
        <v>100</v>
      </c>
      <c r="G12" s="169">
        <v>100</v>
      </c>
      <c r="H12" s="169">
        <v>0</v>
      </c>
      <c r="I12" s="169">
        <v>100</v>
      </c>
      <c r="J12" s="104"/>
    </row>
    <row r="13" spans="1:10" x14ac:dyDescent="0.3">
      <c r="A13" s="165">
        <v>5</v>
      </c>
      <c r="B13" s="474" t="s">
        <v>1126</v>
      </c>
      <c r="C13" s="170" t="s">
        <v>1128</v>
      </c>
      <c r="D13" s="170">
        <v>16201033680</v>
      </c>
      <c r="E13" s="169" t="s">
        <v>1125</v>
      </c>
      <c r="F13" s="169">
        <v>100</v>
      </c>
      <c r="G13" s="169">
        <v>100</v>
      </c>
      <c r="H13" s="169">
        <v>0</v>
      </c>
      <c r="I13" s="169">
        <v>100</v>
      </c>
      <c r="J13" s="104"/>
    </row>
    <row r="14" spans="1:10" x14ac:dyDescent="0.3">
      <c r="A14" s="165">
        <v>6</v>
      </c>
      <c r="B14" s="474" t="s">
        <v>1123</v>
      </c>
      <c r="C14" s="170" t="s">
        <v>1129</v>
      </c>
      <c r="D14" s="170">
        <v>61006053900</v>
      </c>
      <c r="E14" s="169" t="s">
        <v>1125</v>
      </c>
      <c r="F14" s="169">
        <v>162.5</v>
      </c>
      <c r="G14" s="169">
        <v>162.5</v>
      </c>
      <c r="H14" s="169">
        <v>0</v>
      </c>
      <c r="I14" s="169">
        <v>162.5</v>
      </c>
      <c r="J14" s="104"/>
    </row>
    <row r="15" spans="1:10" x14ac:dyDescent="0.3">
      <c r="A15" s="165">
        <v>7</v>
      </c>
      <c r="B15" s="474" t="s">
        <v>1126</v>
      </c>
      <c r="C15" s="170" t="s">
        <v>1130</v>
      </c>
      <c r="D15" s="170">
        <v>61008001136</v>
      </c>
      <c r="E15" s="169" t="s">
        <v>1125</v>
      </c>
      <c r="F15" s="169">
        <v>125</v>
      </c>
      <c r="G15" s="169">
        <v>125</v>
      </c>
      <c r="H15" s="169">
        <v>0</v>
      </c>
      <c r="I15" s="169">
        <v>125</v>
      </c>
      <c r="J15" s="104"/>
    </row>
    <row r="16" spans="1:10" x14ac:dyDescent="0.3">
      <c r="A16" s="165">
        <v>8</v>
      </c>
      <c r="B16" s="474" t="s">
        <v>1123</v>
      </c>
      <c r="C16" s="170" t="s">
        <v>1131</v>
      </c>
      <c r="D16" s="170">
        <v>61006068519</v>
      </c>
      <c r="E16" s="169" t="s">
        <v>1125</v>
      </c>
      <c r="F16" s="169">
        <v>162.5</v>
      </c>
      <c r="G16" s="169">
        <v>162.5</v>
      </c>
      <c r="H16" s="169">
        <v>0</v>
      </c>
      <c r="I16" s="169">
        <v>162.5</v>
      </c>
      <c r="J16" s="104"/>
    </row>
    <row r="17" spans="1:10" x14ac:dyDescent="0.3">
      <c r="A17" s="165">
        <v>9</v>
      </c>
      <c r="B17" s="474" t="s">
        <v>1126</v>
      </c>
      <c r="C17" s="170" t="s">
        <v>1132</v>
      </c>
      <c r="D17" s="170">
        <v>61008001937</v>
      </c>
      <c r="E17" s="169" t="s">
        <v>1125</v>
      </c>
      <c r="F17" s="169">
        <v>162.5</v>
      </c>
      <c r="G17" s="169">
        <v>162.5</v>
      </c>
      <c r="H17" s="169">
        <v>0</v>
      </c>
      <c r="I17" s="169">
        <v>162.5</v>
      </c>
      <c r="J17" s="104"/>
    </row>
    <row r="18" spans="1:10" x14ac:dyDescent="0.3">
      <c r="A18" s="165">
        <v>10</v>
      </c>
      <c r="B18" s="474" t="s">
        <v>1123</v>
      </c>
      <c r="C18" s="170" t="s">
        <v>1133</v>
      </c>
      <c r="D18" s="170">
        <v>61006047190</v>
      </c>
      <c r="E18" s="169" t="s">
        <v>1125</v>
      </c>
      <c r="F18" s="169">
        <v>162.5</v>
      </c>
      <c r="G18" s="169">
        <v>162.5</v>
      </c>
      <c r="H18" s="169">
        <v>0</v>
      </c>
      <c r="I18" s="169">
        <v>162.5</v>
      </c>
      <c r="J18" s="104"/>
    </row>
    <row r="19" spans="1:10" x14ac:dyDescent="0.3">
      <c r="A19" s="165">
        <v>11</v>
      </c>
      <c r="B19" s="474" t="s">
        <v>1126</v>
      </c>
      <c r="C19" s="170" t="s">
        <v>1134</v>
      </c>
      <c r="D19" s="170">
        <v>61006053166</v>
      </c>
      <c r="E19" s="169" t="s">
        <v>1125</v>
      </c>
      <c r="F19" s="169">
        <v>162.5</v>
      </c>
      <c r="G19" s="169">
        <v>162.5</v>
      </c>
      <c r="H19" s="169">
        <v>0</v>
      </c>
      <c r="I19" s="169">
        <v>162.5</v>
      </c>
      <c r="J19" s="104"/>
    </row>
    <row r="20" spans="1:10" x14ac:dyDescent="0.3">
      <c r="A20" s="165">
        <v>12</v>
      </c>
      <c r="B20" s="474" t="s">
        <v>1123</v>
      </c>
      <c r="C20" s="170" t="s">
        <v>1135</v>
      </c>
      <c r="D20" s="170" t="s">
        <v>1136</v>
      </c>
      <c r="E20" s="169" t="s">
        <v>1125</v>
      </c>
      <c r="F20" s="169">
        <v>125</v>
      </c>
      <c r="G20" s="169">
        <v>125</v>
      </c>
      <c r="H20" s="169">
        <v>0</v>
      </c>
      <c r="I20" s="169">
        <v>125</v>
      </c>
      <c r="J20" s="104"/>
    </row>
    <row r="21" spans="1:10" x14ac:dyDescent="0.3">
      <c r="A21" s="165">
        <v>13</v>
      </c>
      <c r="B21" s="474" t="s">
        <v>1123</v>
      </c>
      <c r="C21" s="170" t="s">
        <v>1137</v>
      </c>
      <c r="D21" s="170" t="s">
        <v>1138</v>
      </c>
      <c r="E21" s="169" t="s">
        <v>1125</v>
      </c>
      <c r="F21" s="169">
        <v>162.5</v>
      </c>
      <c r="G21" s="169">
        <v>162.5</v>
      </c>
      <c r="H21" s="169">
        <v>0</v>
      </c>
      <c r="I21" s="169">
        <v>162.5</v>
      </c>
      <c r="J21" s="104"/>
    </row>
    <row r="22" spans="1:10" x14ac:dyDescent="0.3">
      <c r="A22" s="165">
        <v>14</v>
      </c>
      <c r="B22" s="474" t="s">
        <v>1123</v>
      </c>
      <c r="C22" s="170" t="s">
        <v>1139</v>
      </c>
      <c r="D22" s="170" t="s">
        <v>1140</v>
      </c>
      <c r="E22" s="169" t="s">
        <v>1125</v>
      </c>
      <c r="F22" s="169">
        <v>162.5</v>
      </c>
      <c r="G22" s="169">
        <v>162.5</v>
      </c>
      <c r="H22" s="169">
        <v>0</v>
      </c>
      <c r="I22" s="169">
        <v>162.5</v>
      </c>
      <c r="J22" s="104"/>
    </row>
    <row r="23" spans="1:10" x14ac:dyDescent="0.3">
      <c r="A23" s="165">
        <v>15</v>
      </c>
      <c r="B23" s="474" t="s">
        <v>1126</v>
      </c>
      <c r="C23" s="170" t="s">
        <v>1141</v>
      </c>
      <c r="D23" s="170" t="s">
        <v>1142</v>
      </c>
      <c r="E23" s="169" t="s">
        <v>1125</v>
      </c>
      <c r="F23" s="169">
        <v>100</v>
      </c>
      <c r="G23" s="169">
        <v>100</v>
      </c>
      <c r="H23" s="169">
        <v>0</v>
      </c>
      <c r="I23" s="169">
        <v>100</v>
      </c>
      <c r="J23" s="104"/>
    </row>
    <row r="24" spans="1:10" x14ac:dyDescent="0.3">
      <c r="A24" s="165">
        <v>16</v>
      </c>
      <c r="B24" s="474" t="s">
        <v>1126</v>
      </c>
      <c r="C24" s="170" t="s">
        <v>1143</v>
      </c>
      <c r="D24" s="170" t="s">
        <v>1144</v>
      </c>
      <c r="E24" s="169" t="s">
        <v>1125</v>
      </c>
      <c r="F24" s="169">
        <v>162.5</v>
      </c>
      <c r="G24" s="169">
        <v>162.5</v>
      </c>
      <c r="H24" s="169">
        <v>0</v>
      </c>
      <c r="I24" s="169">
        <v>162.5</v>
      </c>
      <c r="J24" s="104"/>
    </row>
    <row r="25" spans="1:10" x14ac:dyDescent="0.3">
      <c r="A25" s="165">
        <v>17</v>
      </c>
      <c r="B25" s="474" t="s">
        <v>1145</v>
      </c>
      <c r="C25" s="170" t="s">
        <v>1146</v>
      </c>
      <c r="D25" s="170" t="s">
        <v>1147</v>
      </c>
      <c r="E25" s="169" t="s">
        <v>1125</v>
      </c>
      <c r="F25" s="169">
        <v>100</v>
      </c>
      <c r="G25" s="169">
        <v>100</v>
      </c>
      <c r="H25" s="169">
        <v>0</v>
      </c>
      <c r="I25" s="169">
        <v>100</v>
      </c>
      <c r="J25" s="104"/>
    </row>
    <row r="26" spans="1:10" x14ac:dyDescent="0.3">
      <c r="A26" s="165">
        <v>18</v>
      </c>
      <c r="B26" s="474" t="s">
        <v>1148</v>
      </c>
      <c r="C26" s="170" t="s">
        <v>1149</v>
      </c>
      <c r="D26" s="170" t="s">
        <v>1150</v>
      </c>
      <c r="E26" s="169" t="s">
        <v>1125</v>
      </c>
      <c r="F26" s="169">
        <v>100</v>
      </c>
      <c r="G26" s="169">
        <v>100</v>
      </c>
      <c r="H26" s="169">
        <v>0</v>
      </c>
      <c r="I26" s="169">
        <v>100</v>
      </c>
      <c r="J26" s="104"/>
    </row>
    <row r="27" spans="1:10" x14ac:dyDescent="0.3">
      <c r="A27" s="165">
        <v>19</v>
      </c>
      <c r="B27" s="474" t="s">
        <v>1126</v>
      </c>
      <c r="C27" s="170" t="s">
        <v>1151</v>
      </c>
      <c r="D27" s="170" t="s">
        <v>1152</v>
      </c>
      <c r="E27" s="169" t="s">
        <v>1125</v>
      </c>
      <c r="F27" s="169">
        <v>162.5</v>
      </c>
      <c r="G27" s="169">
        <v>162.5</v>
      </c>
      <c r="H27" s="169">
        <v>0</v>
      </c>
      <c r="I27" s="169">
        <v>162.5</v>
      </c>
      <c r="J27" s="104"/>
    </row>
    <row r="28" spans="1:10" x14ac:dyDescent="0.3">
      <c r="A28" s="165">
        <v>20</v>
      </c>
      <c r="B28" s="474" t="s">
        <v>1126</v>
      </c>
      <c r="C28" s="170" t="s">
        <v>1153</v>
      </c>
      <c r="D28" s="170" t="s">
        <v>1154</v>
      </c>
      <c r="E28" s="169" t="s">
        <v>1125</v>
      </c>
      <c r="F28" s="169">
        <v>125</v>
      </c>
      <c r="G28" s="169">
        <v>125</v>
      </c>
      <c r="H28" s="169">
        <v>0</v>
      </c>
      <c r="I28" s="169">
        <v>125</v>
      </c>
      <c r="J28" s="104"/>
    </row>
    <row r="29" spans="1:10" x14ac:dyDescent="0.3">
      <c r="A29" s="165">
        <v>21</v>
      </c>
      <c r="B29" s="474" t="s">
        <v>1126</v>
      </c>
      <c r="C29" s="173" t="s">
        <v>1155</v>
      </c>
      <c r="D29" s="173" t="s">
        <v>1156</v>
      </c>
      <c r="E29" s="172" t="s">
        <v>1125</v>
      </c>
      <c r="F29" s="172">
        <v>162.5</v>
      </c>
      <c r="G29" s="172">
        <v>162.5</v>
      </c>
      <c r="H29" s="475">
        <v>0</v>
      </c>
      <c r="I29" s="169">
        <v>162.5</v>
      </c>
      <c r="J29" s="104"/>
    </row>
    <row r="30" spans="1:10" x14ac:dyDescent="0.3">
      <c r="A30" s="165">
        <v>22</v>
      </c>
      <c r="B30" s="474" t="s">
        <v>1123</v>
      </c>
      <c r="C30" s="173" t="s">
        <v>1157</v>
      </c>
      <c r="D30" s="173" t="s">
        <v>1158</v>
      </c>
      <c r="E30" s="172" t="s">
        <v>1125</v>
      </c>
      <c r="F30" s="172">
        <v>162.5</v>
      </c>
      <c r="G30" s="172">
        <v>162.5</v>
      </c>
      <c r="H30" s="475">
        <v>0</v>
      </c>
      <c r="I30" s="169">
        <v>162.5</v>
      </c>
      <c r="J30" s="104"/>
    </row>
    <row r="31" spans="1:10" x14ac:dyDescent="0.3">
      <c r="A31" s="165">
        <v>23</v>
      </c>
      <c r="B31" s="474" t="s">
        <v>1123</v>
      </c>
      <c r="C31" s="173" t="s">
        <v>1159</v>
      </c>
      <c r="D31" s="173" t="s">
        <v>1160</v>
      </c>
      <c r="E31" s="172" t="s">
        <v>1125</v>
      </c>
      <c r="F31" s="172">
        <v>162.5</v>
      </c>
      <c r="G31" s="172">
        <v>162.5</v>
      </c>
      <c r="H31" s="475">
        <v>0</v>
      </c>
      <c r="I31" s="169">
        <v>162.5</v>
      </c>
      <c r="J31" s="104"/>
    </row>
    <row r="32" spans="1:10" x14ac:dyDescent="0.3">
      <c r="A32" s="165">
        <v>24</v>
      </c>
      <c r="B32" s="474" t="s">
        <v>1126</v>
      </c>
      <c r="C32" s="173" t="s">
        <v>1161</v>
      </c>
      <c r="D32" s="173" t="s">
        <v>1162</v>
      </c>
      <c r="E32" s="172" t="s">
        <v>1125</v>
      </c>
      <c r="F32" s="172">
        <v>162.5</v>
      </c>
      <c r="G32" s="172">
        <v>162.5</v>
      </c>
      <c r="H32" s="475">
        <v>0</v>
      </c>
      <c r="I32" s="169">
        <v>162.5</v>
      </c>
      <c r="J32" s="104"/>
    </row>
    <row r="33" spans="1:10" x14ac:dyDescent="0.3">
      <c r="A33" s="165">
        <v>25</v>
      </c>
      <c r="B33" s="474" t="s">
        <v>1126</v>
      </c>
      <c r="C33" s="173" t="s">
        <v>1163</v>
      </c>
      <c r="D33" s="173" t="s">
        <v>1164</v>
      </c>
      <c r="E33" s="172" t="s">
        <v>1125</v>
      </c>
      <c r="F33" s="172">
        <v>125</v>
      </c>
      <c r="G33" s="172">
        <v>125</v>
      </c>
      <c r="H33" s="475">
        <v>0</v>
      </c>
      <c r="I33" s="169">
        <v>125</v>
      </c>
      <c r="J33" s="104"/>
    </row>
    <row r="34" spans="1:10" x14ac:dyDescent="0.3">
      <c r="A34" s="165">
        <v>26</v>
      </c>
      <c r="B34" s="474" t="s">
        <v>1123</v>
      </c>
      <c r="C34" s="173" t="s">
        <v>1165</v>
      </c>
      <c r="D34" s="173" t="s">
        <v>1166</v>
      </c>
      <c r="E34" s="172" t="s">
        <v>1125</v>
      </c>
      <c r="F34" s="172">
        <v>125</v>
      </c>
      <c r="G34" s="172">
        <v>125</v>
      </c>
      <c r="H34" s="475">
        <v>0</v>
      </c>
      <c r="I34" s="169">
        <v>125</v>
      </c>
      <c r="J34" s="104"/>
    </row>
    <row r="35" spans="1:10" x14ac:dyDescent="0.3">
      <c r="A35" s="165">
        <v>27</v>
      </c>
      <c r="B35" s="474" t="s">
        <v>1126</v>
      </c>
      <c r="C35" s="173" t="s">
        <v>1167</v>
      </c>
      <c r="D35" s="173" t="s">
        <v>1168</v>
      </c>
      <c r="E35" s="172" t="s">
        <v>1125</v>
      </c>
      <c r="F35" s="172">
        <v>125</v>
      </c>
      <c r="G35" s="172">
        <v>125</v>
      </c>
      <c r="H35" s="475">
        <v>0</v>
      </c>
      <c r="I35" s="169">
        <v>125</v>
      </c>
      <c r="J35" s="104"/>
    </row>
    <row r="36" spans="1:10" x14ac:dyDescent="0.3">
      <c r="A36" s="165">
        <v>28</v>
      </c>
      <c r="B36" s="474" t="s">
        <v>1123</v>
      </c>
      <c r="C36" s="173" t="s">
        <v>1169</v>
      </c>
      <c r="D36" s="173" t="s">
        <v>1170</v>
      </c>
      <c r="E36" s="172" t="s">
        <v>1125</v>
      </c>
      <c r="F36" s="172">
        <v>125</v>
      </c>
      <c r="G36" s="172">
        <v>125</v>
      </c>
      <c r="H36" s="475">
        <v>0</v>
      </c>
      <c r="I36" s="169">
        <v>125</v>
      </c>
      <c r="J36" s="104"/>
    </row>
    <row r="37" spans="1:10" x14ac:dyDescent="0.3">
      <c r="A37" s="165">
        <v>29</v>
      </c>
      <c r="B37" s="474" t="s">
        <v>1171</v>
      </c>
      <c r="C37" s="173" t="s">
        <v>1172</v>
      </c>
      <c r="D37" s="173" t="s">
        <v>1173</v>
      </c>
      <c r="E37" s="172" t="s">
        <v>1125</v>
      </c>
      <c r="F37" s="172">
        <v>125</v>
      </c>
      <c r="G37" s="172">
        <v>125</v>
      </c>
      <c r="H37" s="475">
        <v>0</v>
      </c>
      <c r="I37" s="169">
        <v>125</v>
      </c>
      <c r="J37" s="104"/>
    </row>
    <row r="38" spans="1:10" x14ac:dyDescent="0.3">
      <c r="A38" s="165">
        <v>30</v>
      </c>
      <c r="B38" s="474" t="s">
        <v>1174</v>
      </c>
      <c r="C38" s="173" t="s">
        <v>1175</v>
      </c>
      <c r="D38" s="173" t="s">
        <v>1176</v>
      </c>
      <c r="E38" s="172" t="s">
        <v>1125</v>
      </c>
      <c r="F38" s="172">
        <v>100</v>
      </c>
      <c r="G38" s="172">
        <v>100</v>
      </c>
      <c r="H38" s="475">
        <v>0</v>
      </c>
      <c r="I38" s="169">
        <v>100</v>
      </c>
      <c r="J38" s="104"/>
    </row>
    <row r="39" spans="1:10" x14ac:dyDescent="0.3">
      <c r="A39" s="165">
        <v>31</v>
      </c>
      <c r="B39" s="474" t="s">
        <v>1174</v>
      </c>
      <c r="C39" s="173" t="s">
        <v>1177</v>
      </c>
      <c r="D39" s="173" t="s">
        <v>1178</v>
      </c>
      <c r="E39" s="172" t="s">
        <v>1125</v>
      </c>
      <c r="F39" s="172">
        <v>125</v>
      </c>
      <c r="G39" s="172">
        <v>125</v>
      </c>
      <c r="H39" s="475">
        <v>0</v>
      </c>
      <c r="I39" s="169">
        <v>125</v>
      </c>
      <c r="J39" s="104"/>
    </row>
    <row r="40" spans="1:10" x14ac:dyDescent="0.3">
      <c r="A40" s="165">
        <v>32</v>
      </c>
      <c r="B40" s="474" t="s">
        <v>1174</v>
      </c>
      <c r="C40" s="173" t="s">
        <v>1179</v>
      </c>
      <c r="D40" s="173" t="s">
        <v>1180</v>
      </c>
      <c r="E40" s="172" t="s">
        <v>1125</v>
      </c>
      <c r="F40" s="172">
        <v>162.5</v>
      </c>
      <c r="G40" s="172">
        <v>162.5</v>
      </c>
      <c r="H40" s="475">
        <v>0</v>
      </c>
      <c r="I40" s="169">
        <v>162.5</v>
      </c>
      <c r="J40" s="104"/>
    </row>
    <row r="41" spans="1:10" x14ac:dyDescent="0.3">
      <c r="A41" s="165">
        <v>33</v>
      </c>
      <c r="B41" s="474" t="s">
        <v>1174</v>
      </c>
      <c r="C41" s="173" t="s">
        <v>1181</v>
      </c>
      <c r="D41" s="173" t="s">
        <v>1182</v>
      </c>
      <c r="E41" s="172" t="s">
        <v>1125</v>
      </c>
      <c r="F41" s="172">
        <v>162.5</v>
      </c>
      <c r="G41" s="172">
        <v>162.5</v>
      </c>
      <c r="H41" s="475">
        <v>0</v>
      </c>
      <c r="I41" s="169">
        <v>162.5</v>
      </c>
      <c r="J41" s="104"/>
    </row>
    <row r="42" spans="1:10" x14ac:dyDescent="0.3">
      <c r="A42" s="165">
        <v>34</v>
      </c>
      <c r="B42" s="474" t="s">
        <v>1174</v>
      </c>
      <c r="C42" s="173" t="s">
        <v>1183</v>
      </c>
      <c r="D42" s="173" t="s">
        <v>1184</v>
      </c>
      <c r="E42" s="172" t="s">
        <v>1125</v>
      </c>
      <c r="F42" s="172">
        <v>162.5</v>
      </c>
      <c r="G42" s="172">
        <v>162.5</v>
      </c>
      <c r="H42" s="475">
        <v>0</v>
      </c>
      <c r="I42" s="169">
        <v>162.5</v>
      </c>
      <c r="J42" s="104"/>
    </row>
    <row r="43" spans="1:10" x14ac:dyDescent="0.3">
      <c r="A43" s="165">
        <v>35</v>
      </c>
      <c r="B43" s="474" t="s">
        <v>1174</v>
      </c>
      <c r="C43" s="173" t="s">
        <v>1185</v>
      </c>
      <c r="D43" s="173" t="s">
        <v>1186</v>
      </c>
      <c r="E43" s="172" t="s">
        <v>1125</v>
      </c>
      <c r="F43" s="172">
        <v>162.5</v>
      </c>
      <c r="G43" s="172">
        <v>162.5</v>
      </c>
      <c r="H43" s="475">
        <v>0</v>
      </c>
      <c r="I43" s="169">
        <v>162.5</v>
      </c>
      <c r="J43" s="104"/>
    </row>
    <row r="44" spans="1:10" x14ac:dyDescent="0.3">
      <c r="A44" s="165">
        <v>36</v>
      </c>
      <c r="B44" s="474" t="s">
        <v>1174</v>
      </c>
      <c r="C44" s="173" t="s">
        <v>1187</v>
      </c>
      <c r="D44" s="173" t="s">
        <v>1188</v>
      </c>
      <c r="E44" s="172" t="s">
        <v>1125</v>
      </c>
      <c r="F44" s="172">
        <v>125</v>
      </c>
      <c r="G44" s="172">
        <v>125</v>
      </c>
      <c r="H44" s="475">
        <v>0</v>
      </c>
      <c r="I44" s="169">
        <v>125</v>
      </c>
      <c r="J44" s="104"/>
    </row>
    <row r="45" spans="1:10" x14ac:dyDescent="0.3">
      <c r="A45" s="165">
        <v>37</v>
      </c>
      <c r="B45" s="474" t="s">
        <v>1189</v>
      </c>
      <c r="C45" s="173" t="s">
        <v>1190</v>
      </c>
      <c r="D45" s="173" t="s">
        <v>1191</v>
      </c>
      <c r="E45" s="172" t="s">
        <v>1192</v>
      </c>
      <c r="F45" s="172">
        <v>250</v>
      </c>
      <c r="G45" s="172">
        <v>250</v>
      </c>
      <c r="H45" s="475">
        <v>0</v>
      </c>
      <c r="I45" s="169">
        <v>250</v>
      </c>
      <c r="J45" s="104"/>
    </row>
    <row r="46" spans="1:10" x14ac:dyDescent="0.3">
      <c r="A46" s="165">
        <v>38</v>
      </c>
      <c r="B46" s="474" t="s">
        <v>1189</v>
      </c>
      <c r="C46" s="173" t="s">
        <v>1193</v>
      </c>
      <c r="D46" s="173" t="s">
        <v>1194</v>
      </c>
      <c r="E46" s="172" t="s">
        <v>1192</v>
      </c>
      <c r="F46" s="172">
        <v>375</v>
      </c>
      <c r="G46" s="172">
        <v>375</v>
      </c>
      <c r="H46" s="475">
        <v>0</v>
      </c>
      <c r="I46" s="169">
        <v>375</v>
      </c>
      <c r="J46" s="104"/>
    </row>
    <row r="47" spans="1:10" x14ac:dyDescent="0.3">
      <c r="A47" s="165">
        <v>39</v>
      </c>
      <c r="B47" s="474" t="s">
        <v>1195</v>
      </c>
      <c r="C47" s="173" t="s">
        <v>1196</v>
      </c>
      <c r="D47" s="173" t="s">
        <v>1197</v>
      </c>
      <c r="E47" s="172" t="s">
        <v>1192</v>
      </c>
      <c r="F47" s="172">
        <v>3125</v>
      </c>
      <c r="G47" s="172">
        <v>3125</v>
      </c>
      <c r="H47" s="475">
        <v>0</v>
      </c>
      <c r="I47" s="169">
        <v>3125</v>
      </c>
      <c r="J47" s="104"/>
    </row>
    <row r="48" spans="1:10" x14ac:dyDescent="0.3">
      <c r="A48" s="165">
        <v>40</v>
      </c>
      <c r="B48" s="474" t="s">
        <v>1195</v>
      </c>
      <c r="C48" s="173" t="s">
        <v>1198</v>
      </c>
      <c r="D48" s="173" t="s">
        <v>1199</v>
      </c>
      <c r="E48" s="172" t="s">
        <v>1192</v>
      </c>
      <c r="F48" s="172">
        <v>500</v>
      </c>
      <c r="G48" s="172">
        <v>500</v>
      </c>
      <c r="H48" s="475">
        <v>0</v>
      </c>
      <c r="I48" s="169">
        <v>500</v>
      </c>
      <c r="J48" s="104"/>
    </row>
    <row r="49" spans="1:10" x14ac:dyDescent="0.3">
      <c r="A49" s="165">
        <v>41</v>
      </c>
      <c r="B49" s="474" t="s">
        <v>1195</v>
      </c>
      <c r="C49" s="173" t="s">
        <v>1200</v>
      </c>
      <c r="D49" s="173" t="s">
        <v>1201</v>
      </c>
      <c r="E49" s="172" t="s">
        <v>1192</v>
      </c>
      <c r="F49" s="172">
        <v>520.83000000000004</v>
      </c>
      <c r="G49" s="172">
        <v>520.83000000000004</v>
      </c>
      <c r="H49" s="475">
        <v>0</v>
      </c>
      <c r="I49" s="169">
        <v>520.83000000000004</v>
      </c>
      <c r="J49" s="104"/>
    </row>
    <row r="50" spans="1:10" x14ac:dyDescent="0.3">
      <c r="A50" s="165">
        <v>42</v>
      </c>
      <c r="B50" s="474" t="s">
        <v>1195</v>
      </c>
      <c r="C50" s="173" t="s">
        <v>1202</v>
      </c>
      <c r="D50" s="173" t="s">
        <v>1203</v>
      </c>
      <c r="E50" s="172" t="s">
        <v>1192</v>
      </c>
      <c r="F50" s="172">
        <v>1375</v>
      </c>
      <c r="G50" s="172">
        <v>1375</v>
      </c>
      <c r="H50" s="475">
        <v>0</v>
      </c>
      <c r="I50" s="169">
        <v>1375</v>
      </c>
      <c r="J50" s="104"/>
    </row>
    <row r="51" spans="1:10" x14ac:dyDescent="0.3">
      <c r="A51" s="165">
        <v>43</v>
      </c>
      <c r="B51" s="474" t="s">
        <v>1195</v>
      </c>
      <c r="C51" s="173" t="s">
        <v>1204</v>
      </c>
      <c r="D51" s="173" t="s">
        <v>1205</v>
      </c>
      <c r="E51" s="172" t="s">
        <v>1192</v>
      </c>
      <c r="F51" s="172">
        <v>1375</v>
      </c>
      <c r="G51" s="172">
        <v>1375</v>
      </c>
      <c r="H51" s="475">
        <v>0</v>
      </c>
      <c r="I51" s="169">
        <v>1375</v>
      </c>
      <c r="J51" s="104"/>
    </row>
    <row r="52" spans="1:10" x14ac:dyDescent="0.3">
      <c r="A52" s="165">
        <v>44</v>
      </c>
      <c r="B52" s="474" t="s">
        <v>1206</v>
      </c>
      <c r="C52" s="173" t="s">
        <v>1207</v>
      </c>
      <c r="D52" s="173">
        <v>404897215</v>
      </c>
      <c r="E52" s="172" t="s">
        <v>1208</v>
      </c>
      <c r="F52" s="172">
        <v>110</v>
      </c>
      <c r="G52" s="172">
        <v>110</v>
      </c>
      <c r="H52" s="475">
        <v>0</v>
      </c>
      <c r="I52" s="169">
        <v>110</v>
      </c>
      <c r="J52" s="104"/>
    </row>
    <row r="53" spans="1:10" x14ac:dyDescent="0.3">
      <c r="A53" s="165">
        <v>45</v>
      </c>
      <c r="B53" s="474" t="s">
        <v>1209</v>
      </c>
      <c r="C53" s="173" t="s">
        <v>1210</v>
      </c>
      <c r="D53" s="173"/>
      <c r="E53" s="172" t="s">
        <v>1211</v>
      </c>
      <c r="F53" s="172">
        <v>544069.96</v>
      </c>
      <c r="G53" s="172">
        <v>544069.96</v>
      </c>
      <c r="H53" s="475">
        <v>0</v>
      </c>
      <c r="I53" s="169">
        <v>544069.96</v>
      </c>
      <c r="J53" s="104"/>
    </row>
    <row r="54" spans="1:10" x14ac:dyDescent="0.3">
      <c r="A54" s="165">
        <v>46</v>
      </c>
      <c r="B54" s="474" t="s">
        <v>1195</v>
      </c>
      <c r="C54" s="173" t="s">
        <v>1212</v>
      </c>
      <c r="D54" s="173" t="s">
        <v>1213</v>
      </c>
      <c r="E54" s="172" t="s">
        <v>1214</v>
      </c>
      <c r="F54" s="172">
        <v>0.3</v>
      </c>
      <c r="G54" s="172">
        <v>0.3</v>
      </c>
      <c r="H54" s="475">
        <v>0</v>
      </c>
      <c r="I54" s="169">
        <v>0.3</v>
      </c>
      <c r="J54" s="104"/>
    </row>
    <row r="55" spans="1:10" x14ac:dyDescent="0.3">
      <c r="A55" s="165">
        <v>47</v>
      </c>
      <c r="B55" s="474" t="s">
        <v>1215</v>
      </c>
      <c r="C55" s="173" t="s">
        <v>1216</v>
      </c>
      <c r="D55" s="173" t="s">
        <v>1217</v>
      </c>
      <c r="E55" s="172" t="s">
        <v>1214</v>
      </c>
      <c r="F55" s="172">
        <v>1412.48</v>
      </c>
      <c r="G55" s="172">
        <v>1412.48</v>
      </c>
      <c r="H55" s="475">
        <v>0</v>
      </c>
      <c r="I55" s="169">
        <v>1412.48</v>
      </c>
      <c r="J55" s="104"/>
    </row>
    <row r="56" spans="1:10" x14ac:dyDescent="0.3">
      <c r="A56" s="165">
        <v>48</v>
      </c>
      <c r="B56" s="474" t="s">
        <v>1218</v>
      </c>
      <c r="C56" s="173" t="s">
        <v>1219</v>
      </c>
      <c r="D56" s="173" t="s">
        <v>1220</v>
      </c>
      <c r="E56" s="172" t="s">
        <v>1214</v>
      </c>
      <c r="F56" s="172">
        <v>541.53</v>
      </c>
      <c r="G56" s="172">
        <v>541.53</v>
      </c>
      <c r="H56" s="475">
        <v>0</v>
      </c>
      <c r="I56" s="169">
        <v>541.53</v>
      </c>
      <c r="J56" s="104"/>
    </row>
    <row r="57" spans="1:10" x14ac:dyDescent="0.3">
      <c r="A57" s="165">
        <v>49</v>
      </c>
      <c r="B57" s="474" t="s">
        <v>1221</v>
      </c>
      <c r="C57" s="173" t="s">
        <v>1222</v>
      </c>
      <c r="D57" s="173" t="s">
        <v>1223</v>
      </c>
      <c r="E57" s="172" t="s">
        <v>1214</v>
      </c>
      <c r="F57" s="172">
        <v>887.5</v>
      </c>
      <c r="G57" s="172">
        <v>887.5</v>
      </c>
      <c r="H57" s="475">
        <v>0</v>
      </c>
      <c r="I57" s="169">
        <v>887.5</v>
      </c>
      <c r="J57" s="104"/>
    </row>
    <row r="58" spans="1:10" x14ac:dyDescent="0.3">
      <c r="A58" s="165">
        <v>50</v>
      </c>
      <c r="B58" s="474" t="s">
        <v>1224</v>
      </c>
      <c r="C58" s="173" t="s">
        <v>1225</v>
      </c>
      <c r="D58" s="173"/>
      <c r="E58" s="172" t="s">
        <v>1226</v>
      </c>
      <c r="F58" s="172">
        <v>373676.21</v>
      </c>
      <c r="G58" s="172">
        <v>373676.21</v>
      </c>
      <c r="H58" s="475">
        <v>0</v>
      </c>
      <c r="I58" s="169">
        <v>373676.21</v>
      </c>
      <c r="J58" s="104"/>
    </row>
    <row r="59" spans="1:10" ht="30" x14ac:dyDescent="0.3">
      <c r="A59" s="165">
        <v>51</v>
      </c>
      <c r="B59" s="474" t="s">
        <v>1227</v>
      </c>
      <c r="C59" s="173" t="s">
        <v>1228</v>
      </c>
      <c r="D59" s="173" t="s">
        <v>1229</v>
      </c>
      <c r="E59" s="172" t="s">
        <v>1230</v>
      </c>
      <c r="F59" s="172">
        <v>19950</v>
      </c>
      <c r="G59" s="172">
        <v>19950</v>
      </c>
      <c r="H59" s="475">
        <v>0</v>
      </c>
      <c r="I59" s="169">
        <v>19950</v>
      </c>
      <c r="J59" s="104"/>
    </row>
    <row r="60" spans="1:10" ht="30" x14ac:dyDescent="0.3">
      <c r="A60" s="165">
        <v>52</v>
      </c>
      <c r="B60" s="474" t="s">
        <v>1231</v>
      </c>
      <c r="C60" s="173" t="s">
        <v>1232</v>
      </c>
      <c r="D60" s="173" t="s">
        <v>1233</v>
      </c>
      <c r="E60" s="172" t="s">
        <v>1234</v>
      </c>
      <c r="F60" s="172">
        <v>625</v>
      </c>
      <c r="G60" s="172">
        <v>625</v>
      </c>
      <c r="H60" s="475">
        <v>0</v>
      </c>
      <c r="I60" s="169">
        <v>625</v>
      </c>
      <c r="J60" s="104"/>
    </row>
    <row r="61" spans="1:10" ht="30" x14ac:dyDescent="0.3">
      <c r="A61" s="165">
        <v>53</v>
      </c>
      <c r="B61" s="474" t="s">
        <v>1235</v>
      </c>
      <c r="C61" s="173" t="s">
        <v>1236</v>
      </c>
      <c r="D61" s="173" t="s">
        <v>1237</v>
      </c>
      <c r="E61" s="172" t="s">
        <v>1234</v>
      </c>
      <c r="F61" s="172">
        <v>187.5</v>
      </c>
      <c r="G61" s="172">
        <v>187.5</v>
      </c>
      <c r="H61" s="475">
        <v>0</v>
      </c>
      <c r="I61" s="169">
        <v>187.5</v>
      </c>
      <c r="J61" s="104"/>
    </row>
    <row r="62" spans="1:10" x14ac:dyDescent="0.3">
      <c r="A62" s="165">
        <v>54</v>
      </c>
      <c r="B62" s="474" t="s">
        <v>1221</v>
      </c>
      <c r="C62" s="173" t="s">
        <v>1238</v>
      </c>
      <c r="D62" s="173" t="s">
        <v>1239</v>
      </c>
      <c r="E62" s="172" t="s">
        <v>1214</v>
      </c>
      <c r="F62" s="172">
        <v>846.78</v>
      </c>
      <c r="G62" s="172">
        <v>846.78</v>
      </c>
      <c r="H62" s="475">
        <v>0</v>
      </c>
      <c r="I62" s="169">
        <v>846.78</v>
      </c>
      <c r="J62" s="104"/>
    </row>
    <row r="63" spans="1:10" x14ac:dyDescent="0.3">
      <c r="A63" s="165">
        <v>55</v>
      </c>
      <c r="B63" s="474" t="s">
        <v>1221</v>
      </c>
      <c r="C63" s="173" t="s">
        <v>1240</v>
      </c>
      <c r="D63" s="173" t="s">
        <v>1241</v>
      </c>
      <c r="E63" s="172" t="s">
        <v>1214</v>
      </c>
      <c r="F63" s="172">
        <v>2916.65</v>
      </c>
      <c r="G63" s="172">
        <v>2916.65</v>
      </c>
      <c r="H63" s="475">
        <v>0</v>
      </c>
      <c r="I63" s="169">
        <v>2916.65</v>
      </c>
      <c r="J63" s="104"/>
    </row>
    <row r="64" spans="1:10" x14ac:dyDescent="0.3">
      <c r="A64" s="165">
        <v>56</v>
      </c>
      <c r="B64" s="474" t="s">
        <v>1221</v>
      </c>
      <c r="C64" s="173" t="s">
        <v>1242</v>
      </c>
      <c r="D64" s="173" t="s">
        <v>1243</v>
      </c>
      <c r="E64" s="172" t="s">
        <v>1214</v>
      </c>
      <c r="F64" s="172">
        <v>500</v>
      </c>
      <c r="G64" s="172">
        <v>500</v>
      </c>
      <c r="H64" s="475">
        <v>0</v>
      </c>
      <c r="I64" s="169">
        <v>500</v>
      </c>
      <c r="J64" s="104"/>
    </row>
    <row r="65" spans="1:10" x14ac:dyDescent="0.3">
      <c r="A65" s="165">
        <v>57</v>
      </c>
      <c r="B65" s="474" t="s">
        <v>1221</v>
      </c>
      <c r="C65" s="173" t="s">
        <v>1244</v>
      </c>
      <c r="D65" s="173" t="s">
        <v>1245</v>
      </c>
      <c r="E65" s="172" t="s">
        <v>1214</v>
      </c>
      <c r="F65" s="172">
        <v>625</v>
      </c>
      <c r="G65" s="172">
        <v>625</v>
      </c>
      <c r="H65" s="475">
        <v>0</v>
      </c>
      <c r="I65" s="169">
        <v>625</v>
      </c>
      <c r="J65" s="104"/>
    </row>
    <row r="66" spans="1:10" x14ac:dyDescent="0.3">
      <c r="A66" s="165">
        <v>58</v>
      </c>
      <c r="B66" s="474" t="s">
        <v>1246</v>
      </c>
      <c r="C66" s="173" t="s">
        <v>1247</v>
      </c>
      <c r="D66" s="173"/>
      <c r="E66" s="172" t="s">
        <v>1248</v>
      </c>
      <c r="F66" s="172">
        <v>52478.12</v>
      </c>
      <c r="G66" s="172">
        <v>52478.12</v>
      </c>
      <c r="H66" s="475">
        <v>0</v>
      </c>
      <c r="I66" s="169">
        <v>52478.12</v>
      </c>
      <c r="J66" s="104"/>
    </row>
    <row r="67" spans="1:10" x14ac:dyDescent="0.3">
      <c r="A67" s="165">
        <v>59</v>
      </c>
      <c r="B67" s="474" t="s">
        <v>1249</v>
      </c>
      <c r="C67" s="173" t="s">
        <v>1250</v>
      </c>
      <c r="D67" s="173" t="s">
        <v>1251</v>
      </c>
      <c r="E67" s="172" t="s">
        <v>1214</v>
      </c>
      <c r="F67" s="172">
        <v>747.33</v>
      </c>
      <c r="G67" s="172">
        <v>747.33</v>
      </c>
      <c r="H67" s="475">
        <v>0</v>
      </c>
      <c r="I67" s="169">
        <v>747.33</v>
      </c>
      <c r="J67" s="104"/>
    </row>
    <row r="68" spans="1:10" x14ac:dyDescent="0.3">
      <c r="A68" s="165">
        <v>60</v>
      </c>
      <c r="B68" s="474" t="s">
        <v>1252</v>
      </c>
      <c r="C68" s="173" t="s">
        <v>1253</v>
      </c>
      <c r="D68" s="173" t="s">
        <v>1254</v>
      </c>
      <c r="E68" s="172" t="s">
        <v>1255</v>
      </c>
      <c r="F68" s="172">
        <v>65</v>
      </c>
      <c r="G68" s="172">
        <v>65</v>
      </c>
      <c r="H68" s="475">
        <v>0</v>
      </c>
      <c r="I68" s="169">
        <v>65</v>
      </c>
      <c r="J68" s="104"/>
    </row>
    <row r="69" spans="1:10" ht="45" x14ac:dyDescent="0.3">
      <c r="A69" s="165">
        <v>61</v>
      </c>
      <c r="B69" s="474" t="s">
        <v>1256</v>
      </c>
      <c r="C69" s="173" t="s">
        <v>1257</v>
      </c>
      <c r="D69" s="173" t="s">
        <v>1258</v>
      </c>
      <c r="E69" s="172" t="s">
        <v>1259</v>
      </c>
      <c r="F69" s="172">
        <v>91419.4</v>
      </c>
      <c r="G69" s="172">
        <v>91419.4</v>
      </c>
      <c r="H69" s="475">
        <v>0</v>
      </c>
      <c r="I69" s="172">
        <v>91419.4</v>
      </c>
      <c r="J69" s="104"/>
    </row>
    <row r="70" spans="1:10" x14ac:dyDescent="0.3">
      <c r="A70" s="165">
        <v>62</v>
      </c>
      <c r="B70" s="474" t="s">
        <v>1260</v>
      </c>
      <c r="C70" s="173" t="s">
        <v>1261</v>
      </c>
      <c r="D70" s="173">
        <v>45001015655</v>
      </c>
      <c r="E70" s="172" t="s">
        <v>1262</v>
      </c>
      <c r="F70" s="172">
        <v>104.18</v>
      </c>
      <c r="G70" s="172">
        <v>104.18</v>
      </c>
      <c r="H70" s="475">
        <v>0</v>
      </c>
      <c r="I70" s="169">
        <v>104.18</v>
      </c>
      <c r="J70" s="104"/>
    </row>
    <row r="71" spans="1:10" x14ac:dyDescent="0.3">
      <c r="A71" s="165">
        <v>63</v>
      </c>
      <c r="B71" s="474" t="s">
        <v>1263</v>
      </c>
      <c r="C71" s="173" t="s">
        <v>1264</v>
      </c>
      <c r="D71" s="173" t="s">
        <v>1265</v>
      </c>
      <c r="E71" s="172" t="s">
        <v>1262</v>
      </c>
      <c r="F71" s="172">
        <v>0.35</v>
      </c>
      <c r="G71" s="172">
        <v>0.35</v>
      </c>
      <c r="H71" s="475">
        <v>0</v>
      </c>
      <c r="I71" s="169">
        <v>0.35</v>
      </c>
      <c r="J71" s="104"/>
    </row>
    <row r="72" spans="1:10" x14ac:dyDescent="0.3">
      <c r="A72" s="165">
        <v>64</v>
      </c>
      <c r="B72" s="474" t="s">
        <v>1266</v>
      </c>
      <c r="C72" s="173" t="s">
        <v>1267</v>
      </c>
      <c r="D72" s="173" t="s">
        <v>1268</v>
      </c>
      <c r="E72" s="172" t="s">
        <v>1262</v>
      </c>
      <c r="F72" s="172">
        <v>500</v>
      </c>
      <c r="G72" s="172">
        <v>500</v>
      </c>
      <c r="H72" s="475">
        <v>0</v>
      </c>
      <c r="I72" s="169">
        <v>500</v>
      </c>
      <c r="J72" s="104"/>
    </row>
    <row r="73" spans="1:10" x14ac:dyDescent="0.3">
      <c r="A73" s="165">
        <v>65</v>
      </c>
      <c r="B73" s="474" t="s">
        <v>1266</v>
      </c>
      <c r="C73" s="173" t="s">
        <v>1269</v>
      </c>
      <c r="D73" s="173" t="s">
        <v>1270</v>
      </c>
      <c r="E73" s="172" t="s">
        <v>1262</v>
      </c>
      <c r="F73" s="172">
        <v>625</v>
      </c>
      <c r="G73" s="172">
        <v>625</v>
      </c>
      <c r="H73" s="475">
        <v>0</v>
      </c>
      <c r="I73" s="169">
        <v>625</v>
      </c>
      <c r="J73" s="104"/>
    </row>
    <row r="74" spans="1:10" x14ac:dyDescent="0.3">
      <c r="A74" s="165">
        <v>66</v>
      </c>
      <c r="B74" s="474" t="s">
        <v>1266</v>
      </c>
      <c r="C74" s="173" t="s">
        <v>1271</v>
      </c>
      <c r="D74" s="173" t="s">
        <v>1272</v>
      </c>
      <c r="E74" s="172" t="s">
        <v>1262</v>
      </c>
      <c r="F74" s="172">
        <v>226.43</v>
      </c>
      <c r="G74" s="172">
        <v>226.43</v>
      </c>
      <c r="H74" s="475">
        <v>0</v>
      </c>
      <c r="I74" s="169">
        <v>226.43</v>
      </c>
      <c r="J74" s="104"/>
    </row>
    <row r="75" spans="1:10" x14ac:dyDescent="0.3">
      <c r="A75" s="165">
        <v>67</v>
      </c>
      <c r="B75" s="474">
        <v>43531</v>
      </c>
      <c r="C75" s="173" t="s">
        <v>1273</v>
      </c>
      <c r="D75" s="173" t="s">
        <v>1274</v>
      </c>
      <c r="E75" s="172" t="s">
        <v>1214</v>
      </c>
      <c r="F75" s="172">
        <v>1200</v>
      </c>
      <c r="G75" s="172">
        <v>1200</v>
      </c>
      <c r="H75" s="475">
        <v>0</v>
      </c>
      <c r="I75" s="169">
        <v>1200</v>
      </c>
      <c r="J75" s="104"/>
    </row>
    <row r="76" spans="1:10" x14ac:dyDescent="0.3">
      <c r="A76" s="165">
        <v>68</v>
      </c>
      <c r="B76" s="474" t="s">
        <v>1266</v>
      </c>
      <c r="C76" s="173" t="s">
        <v>1275</v>
      </c>
      <c r="D76" s="173" t="s">
        <v>1276</v>
      </c>
      <c r="E76" s="172" t="s">
        <v>1262</v>
      </c>
      <c r="F76" s="172">
        <v>563</v>
      </c>
      <c r="G76" s="172">
        <v>563</v>
      </c>
      <c r="H76" s="475">
        <v>0</v>
      </c>
      <c r="I76" s="169">
        <v>563</v>
      </c>
      <c r="J76" s="104"/>
    </row>
    <row r="77" spans="1:10" x14ac:dyDescent="0.3">
      <c r="A77" s="165">
        <v>69</v>
      </c>
      <c r="B77" s="474" t="s">
        <v>1266</v>
      </c>
      <c r="C77" s="173" t="s">
        <v>1277</v>
      </c>
      <c r="D77" s="173" t="s">
        <v>1278</v>
      </c>
      <c r="E77" s="172" t="s">
        <v>1262</v>
      </c>
      <c r="F77" s="172">
        <v>500</v>
      </c>
      <c r="G77" s="172">
        <v>500</v>
      </c>
      <c r="H77" s="475">
        <v>0</v>
      </c>
      <c r="I77" s="169">
        <v>500</v>
      </c>
      <c r="J77" s="104"/>
    </row>
    <row r="78" spans="1:10" x14ac:dyDescent="0.3">
      <c r="A78" s="165">
        <v>70</v>
      </c>
      <c r="B78" s="474" t="s">
        <v>1266</v>
      </c>
      <c r="C78" s="173" t="s">
        <v>1279</v>
      </c>
      <c r="D78" s="173" t="s">
        <v>1280</v>
      </c>
      <c r="E78" s="172" t="s">
        <v>1262</v>
      </c>
      <c r="F78" s="172">
        <v>1600</v>
      </c>
      <c r="G78" s="172">
        <v>1600</v>
      </c>
      <c r="H78" s="475">
        <v>0</v>
      </c>
      <c r="I78" s="169">
        <v>1600</v>
      </c>
      <c r="J78" s="104"/>
    </row>
    <row r="79" spans="1:10" x14ac:dyDescent="0.3">
      <c r="A79" s="165">
        <v>71</v>
      </c>
      <c r="B79" s="474" t="s">
        <v>1266</v>
      </c>
      <c r="C79" s="173" t="s">
        <v>1281</v>
      </c>
      <c r="D79" s="173">
        <v>61002014645</v>
      </c>
      <c r="E79" s="172" t="s">
        <v>1262</v>
      </c>
      <c r="F79" s="172">
        <v>522.54</v>
      </c>
      <c r="G79" s="172">
        <v>522.54</v>
      </c>
      <c r="H79" s="475">
        <v>0</v>
      </c>
      <c r="I79" s="169">
        <v>522.54</v>
      </c>
      <c r="J79" s="104"/>
    </row>
    <row r="80" spans="1:10" x14ac:dyDescent="0.3">
      <c r="A80" s="165">
        <v>72</v>
      </c>
      <c r="B80" s="474" t="s">
        <v>1266</v>
      </c>
      <c r="C80" s="173" t="s">
        <v>1282</v>
      </c>
      <c r="D80" s="173" t="s">
        <v>1283</v>
      </c>
      <c r="E80" s="172" t="s">
        <v>1262</v>
      </c>
      <c r="F80" s="172">
        <v>873</v>
      </c>
      <c r="G80" s="172">
        <v>873</v>
      </c>
      <c r="H80" s="475">
        <v>0</v>
      </c>
      <c r="I80" s="169">
        <v>873</v>
      </c>
      <c r="J80" s="104"/>
    </row>
    <row r="81" spans="1:10" x14ac:dyDescent="0.3">
      <c r="A81" s="165">
        <v>73</v>
      </c>
      <c r="B81" s="474" t="s">
        <v>1266</v>
      </c>
      <c r="C81" s="173" t="s">
        <v>1284</v>
      </c>
      <c r="D81" s="173" t="s">
        <v>1285</v>
      </c>
      <c r="E81" s="172" t="s">
        <v>1262</v>
      </c>
      <c r="F81" s="172">
        <v>870.9</v>
      </c>
      <c r="G81" s="172">
        <v>870.9</v>
      </c>
      <c r="H81" s="475">
        <v>0</v>
      </c>
      <c r="I81" s="169">
        <v>870.9</v>
      </c>
      <c r="J81" s="104"/>
    </row>
    <row r="82" spans="1:10" x14ac:dyDescent="0.3">
      <c r="A82" s="165">
        <v>74</v>
      </c>
      <c r="B82" s="474" t="s">
        <v>1266</v>
      </c>
      <c r="C82" s="173" t="s">
        <v>1286</v>
      </c>
      <c r="D82" s="173" t="s">
        <v>1287</v>
      </c>
      <c r="E82" s="172" t="s">
        <v>1262</v>
      </c>
      <c r="F82" s="172">
        <v>500</v>
      </c>
      <c r="G82" s="172">
        <v>500</v>
      </c>
      <c r="H82" s="475">
        <v>0</v>
      </c>
      <c r="I82" s="169">
        <v>500</v>
      </c>
      <c r="J82" s="104"/>
    </row>
    <row r="83" spans="1:10" x14ac:dyDescent="0.3">
      <c r="A83" s="165">
        <v>75</v>
      </c>
      <c r="B83" s="474" t="s">
        <v>1266</v>
      </c>
      <c r="C83" s="173" t="s">
        <v>1288</v>
      </c>
      <c r="D83" s="173" t="s">
        <v>1289</v>
      </c>
      <c r="E83" s="172" t="s">
        <v>1262</v>
      </c>
      <c r="F83" s="172">
        <v>200</v>
      </c>
      <c r="G83" s="172">
        <v>200</v>
      </c>
      <c r="H83" s="475">
        <v>0</v>
      </c>
      <c r="I83" s="169">
        <v>200</v>
      </c>
      <c r="J83" s="104"/>
    </row>
    <row r="84" spans="1:10" ht="45" x14ac:dyDescent="0.3">
      <c r="A84" s="165">
        <v>76</v>
      </c>
      <c r="B84" s="474" t="s">
        <v>1290</v>
      </c>
      <c r="C84" s="173" t="s">
        <v>1291</v>
      </c>
      <c r="D84" s="173" t="s">
        <v>1292</v>
      </c>
      <c r="E84" s="172" t="s">
        <v>1293</v>
      </c>
      <c r="F84" s="172">
        <v>180</v>
      </c>
      <c r="G84" s="172">
        <v>180</v>
      </c>
      <c r="H84" s="475">
        <v>0</v>
      </c>
      <c r="I84" s="169">
        <v>180</v>
      </c>
      <c r="J84" s="104"/>
    </row>
    <row r="85" spans="1:10" ht="45" x14ac:dyDescent="0.3">
      <c r="A85" s="165">
        <v>77</v>
      </c>
      <c r="B85" s="474">
        <v>43136</v>
      </c>
      <c r="C85" s="173" t="s">
        <v>1294</v>
      </c>
      <c r="D85" s="173">
        <v>242272303</v>
      </c>
      <c r="E85" s="172" t="s">
        <v>1295</v>
      </c>
      <c r="F85" s="172">
        <v>200</v>
      </c>
      <c r="G85" s="172">
        <v>200</v>
      </c>
      <c r="H85" s="475">
        <v>0</v>
      </c>
      <c r="I85" s="169">
        <v>200</v>
      </c>
      <c r="J85" s="104"/>
    </row>
    <row r="86" spans="1:10" x14ac:dyDescent="0.3">
      <c r="A86" s="165">
        <v>78</v>
      </c>
      <c r="B86" s="474">
        <v>43604</v>
      </c>
      <c r="C86" s="173" t="s">
        <v>1296</v>
      </c>
      <c r="D86" s="173">
        <v>202177205</v>
      </c>
      <c r="E86" s="172" t="s">
        <v>1297</v>
      </c>
      <c r="F86" s="172">
        <v>539</v>
      </c>
      <c r="G86" s="172">
        <v>539</v>
      </c>
      <c r="H86" s="475">
        <v>0</v>
      </c>
      <c r="I86" s="169">
        <v>539</v>
      </c>
      <c r="J86" s="104"/>
    </row>
    <row r="87" spans="1:10" x14ac:dyDescent="0.3">
      <c r="A87" s="165">
        <v>79</v>
      </c>
      <c r="B87" s="474" t="s">
        <v>1298</v>
      </c>
      <c r="C87" s="173" t="s">
        <v>1299</v>
      </c>
      <c r="D87" s="173">
        <v>405191091</v>
      </c>
      <c r="E87" s="172" t="s">
        <v>1300</v>
      </c>
      <c r="F87" s="172">
        <v>257.44</v>
      </c>
      <c r="G87" s="172">
        <v>257.44</v>
      </c>
      <c r="H87" s="475">
        <v>0</v>
      </c>
      <c r="I87" s="169">
        <v>257.44</v>
      </c>
      <c r="J87" s="104"/>
    </row>
    <row r="88" spans="1:10" ht="30" x14ac:dyDescent="0.3">
      <c r="A88" s="165">
        <v>80</v>
      </c>
      <c r="B88" s="474">
        <v>43473</v>
      </c>
      <c r="C88" s="173" t="s">
        <v>1301</v>
      </c>
      <c r="D88" s="173">
        <v>61009000857</v>
      </c>
      <c r="E88" s="172" t="s">
        <v>1302</v>
      </c>
      <c r="F88" s="172">
        <v>7.7</v>
      </c>
      <c r="G88" s="172">
        <v>7.7</v>
      </c>
      <c r="H88" s="475">
        <v>0</v>
      </c>
      <c r="I88" s="169">
        <v>7.7</v>
      </c>
      <c r="J88" s="104"/>
    </row>
    <row r="89" spans="1:10" ht="30" x14ac:dyDescent="0.3">
      <c r="A89" s="165">
        <v>81</v>
      </c>
      <c r="B89" s="474">
        <v>43473</v>
      </c>
      <c r="C89" s="173" t="s">
        <v>1303</v>
      </c>
      <c r="D89" s="173">
        <v>61009010350</v>
      </c>
      <c r="E89" s="172" t="s">
        <v>1302</v>
      </c>
      <c r="F89" s="172">
        <v>7.7</v>
      </c>
      <c r="G89" s="172">
        <v>7.7</v>
      </c>
      <c r="H89" s="475">
        <v>0</v>
      </c>
      <c r="I89" s="169">
        <v>7.7</v>
      </c>
      <c r="J89" s="104"/>
    </row>
    <row r="90" spans="1:10" ht="30" x14ac:dyDescent="0.3">
      <c r="A90" s="165">
        <v>82</v>
      </c>
      <c r="B90" s="474">
        <v>43473</v>
      </c>
      <c r="C90" s="173" t="s">
        <v>1304</v>
      </c>
      <c r="D90" s="173" t="s">
        <v>1305</v>
      </c>
      <c r="E90" s="172" t="s">
        <v>1302</v>
      </c>
      <c r="F90" s="172">
        <v>3.94</v>
      </c>
      <c r="G90" s="172">
        <v>3.94</v>
      </c>
      <c r="H90" s="475">
        <v>0</v>
      </c>
      <c r="I90" s="169">
        <v>3.94</v>
      </c>
      <c r="J90" s="104"/>
    </row>
    <row r="91" spans="1:10" ht="30" x14ac:dyDescent="0.3">
      <c r="A91" s="165">
        <v>83</v>
      </c>
      <c r="B91" s="474">
        <v>43473</v>
      </c>
      <c r="C91" s="173" t="s">
        <v>1306</v>
      </c>
      <c r="D91" s="173" t="s">
        <v>1307</v>
      </c>
      <c r="E91" s="172" t="s">
        <v>1302</v>
      </c>
      <c r="F91" s="172">
        <v>5.9</v>
      </c>
      <c r="G91" s="172">
        <v>5.9</v>
      </c>
      <c r="H91" s="475">
        <v>0</v>
      </c>
      <c r="I91" s="169">
        <v>5.9</v>
      </c>
      <c r="J91" s="104"/>
    </row>
    <row r="92" spans="1:10" ht="30" x14ac:dyDescent="0.3">
      <c r="A92" s="165">
        <v>84</v>
      </c>
      <c r="B92" s="474">
        <v>43473</v>
      </c>
      <c r="C92" s="173" t="s">
        <v>1308</v>
      </c>
      <c r="D92" s="173" t="s">
        <v>1309</v>
      </c>
      <c r="E92" s="172" t="s">
        <v>1302</v>
      </c>
      <c r="F92" s="172">
        <v>1.96</v>
      </c>
      <c r="G92" s="172">
        <v>1.96</v>
      </c>
      <c r="H92" s="475">
        <v>0</v>
      </c>
      <c r="I92" s="169">
        <v>1.96</v>
      </c>
      <c r="J92" s="104"/>
    </row>
    <row r="93" spans="1:10" ht="30" x14ac:dyDescent="0.3">
      <c r="A93" s="165">
        <v>85</v>
      </c>
      <c r="B93" s="474">
        <v>43473</v>
      </c>
      <c r="C93" s="173" t="s">
        <v>1310</v>
      </c>
      <c r="D93" s="173" t="s">
        <v>1311</v>
      </c>
      <c r="E93" s="172" t="s">
        <v>1302</v>
      </c>
      <c r="F93" s="172">
        <v>1.96</v>
      </c>
      <c r="G93" s="172">
        <v>1.96</v>
      </c>
      <c r="H93" s="475">
        <v>0</v>
      </c>
      <c r="I93" s="169">
        <v>1.96</v>
      </c>
      <c r="J93" s="104"/>
    </row>
    <row r="94" spans="1:10" ht="30" x14ac:dyDescent="0.3">
      <c r="A94" s="165">
        <v>86</v>
      </c>
      <c r="B94" s="474">
        <v>43473</v>
      </c>
      <c r="C94" s="173" t="s">
        <v>1312</v>
      </c>
      <c r="D94" s="173" t="s">
        <v>1313</v>
      </c>
      <c r="E94" s="172" t="s">
        <v>1302</v>
      </c>
      <c r="F94" s="172">
        <v>1.96</v>
      </c>
      <c r="G94" s="172">
        <v>1.96</v>
      </c>
      <c r="H94" s="475">
        <v>0</v>
      </c>
      <c r="I94" s="169">
        <v>1.96</v>
      </c>
      <c r="J94" s="104"/>
    </row>
    <row r="95" spans="1:10" ht="30" x14ac:dyDescent="0.3">
      <c r="A95" s="165">
        <v>87</v>
      </c>
      <c r="B95" s="474">
        <v>43473</v>
      </c>
      <c r="C95" s="173" t="s">
        <v>1314</v>
      </c>
      <c r="D95" s="173" t="s">
        <v>1315</v>
      </c>
      <c r="E95" s="172" t="s">
        <v>1302</v>
      </c>
      <c r="F95" s="172">
        <v>1.98</v>
      </c>
      <c r="G95" s="172">
        <v>1.98</v>
      </c>
      <c r="H95" s="475">
        <v>0</v>
      </c>
      <c r="I95" s="169">
        <v>1.98</v>
      </c>
      <c r="J95" s="104"/>
    </row>
    <row r="96" spans="1:10" ht="30" x14ac:dyDescent="0.3">
      <c r="A96" s="165">
        <v>88</v>
      </c>
      <c r="B96" s="474" t="s">
        <v>1316</v>
      </c>
      <c r="C96" s="173" t="s">
        <v>1317</v>
      </c>
      <c r="D96" s="173" t="s">
        <v>1318</v>
      </c>
      <c r="E96" s="172" t="s">
        <v>1302</v>
      </c>
      <c r="F96" s="172">
        <v>2</v>
      </c>
      <c r="G96" s="172">
        <v>2</v>
      </c>
      <c r="H96" s="475">
        <v>0</v>
      </c>
      <c r="I96" s="169">
        <v>2</v>
      </c>
      <c r="J96" s="104"/>
    </row>
    <row r="97" spans="1:10" x14ac:dyDescent="0.3">
      <c r="A97" s="165">
        <v>89</v>
      </c>
      <c r="B97" s="474">
        <v>44053</v>
      </c>
      <c r="C97" s="173" t="s">
        <v>1319</v>
      </c>
      <c r="D97" s="173" t="s">
        <v>1320</v>
      </c>
      <c r="E97" s="172" t="s">
        <v>1321</v>
      </c>
      <c r="F97" s="172">
        <v>80</v>
      </c>
      <c r="G97" s="172">
        <v>80</v>
      </c>
      <c r="H97" s="475">
        <v>0</v>
      </c>
      <c r="I97" s="169">
        <v>80</v>
      </c>
      <c r="J97" s="104"/>
    </row>
    <row r="98" spans="1:10" ht="30" x14ac:dyDescent="0.3">
      <c r="A98" s="165">
        <v>90</v>
      </c>
      <c r="B98" s="474" t="s">
        <v>1322</v>
      </c>
      <c r="C98" s="173" t="s">
        <v>1066</v>
      </c>
      <c r="D98" s="173" t="s">
        <v>1323</v>
      </c>
      <c r="E98" s="172" t="s">
        <v>1324</v>
      </c>
      <c r="F98" s="172">
        <v>6300</v>
      </c>
      <c r="G98" s="172">
        <v>6300</v>
      </c>
      <c r="H98" s="475">
        <v>0</v>
      </c>
      <c r="I98" s="169">
        <v>6300</v>
      </c>
      <c r="J98" s="104"/>
    </row>
    <row r="99" spans="1:10" x14ac:dyDescent="0.3">
      <c r="A99" s="165">
        <v>91</v>
      </c>
      <c r="B99" s="474" t="s">
        <v>1325</v>
      </c>
      <c r="C99" s="173" t="s">
        <v>1326</v>
      </c>
      <c r="D99" s="173" t="s">
        <v>1327</v>
      </c>
      <c r="E99" s="172" t="s">
        <v>1328</v>
      </c>
      <c r="F99" s="172">
        <v>25</v>
      </c>
      <c r="G99" s="172">
        <v>25</v>
      </c>
      <c r="H99" s="475">
        <v>0</v>
      </c>
      <c r="I99" s="169">
        <v>25</v>
      </c>
      <c r="J99" s="104"/>
    </row>
    <row r="100" spans="1:10" x14ac:dyDescent="0.3">
      <c r="A100" s="165">
        <v>92</v>
      </c>
      <c r="B100" s="474">
        <v>44053</v>
      </c>
      <c r="C100" s="173" t="s">
        <v>1329</v>
      </c>
      <c r="D100" s="173" t="s">
        <v>1330</v>
      </c>
      <c r="E100" s="172" t="s">
        <v>1321</v>
      </c>
      <c r="F100" s="172">
        <v>781.8</v>
      </c>
      <c r="G100" s="172">
        <v>781.8</v>
      </c>
      <c r="H100" s="475">
        <v>0</v>
      </c>
      <c r="I100" s="169">
        <v>781.8</v>
      </c>
      <c r="J100" s="104"/>
    </row>
    <row r="101" spans="1:10" ht="45" x14ac:dyDescent="0.3">
      <c r="A101" s="165">
        <v>93</v>
      </c>
      <c r="B101" s="474" t="s">
        <v>482</v>
      </c>
      <c r="C101" s="173" t="s">
        <v>1331</v>
      </c>
      <c r="D101" s="173" t="s">
        <v>1332</v>
      </c>
      <c r="E101" s="172" t="s">
        <v>1333</v>
      </c>
      <c r="F101" s="172">
        <v>19900</v>
      </c>
      <c r="G101" s="172">
        <v>19900</v>
      </c>
      <c r="H101" s="475">
        <v>0</v>
      </c>
      <c r="I101" s="172">
        <v>19900</v>
      </c>
      <c r="J101" s="104"/>
    </row>
    <row r="102" spans="1:10" x14ac:dyDescent="0.3">
      <c r="A102" s="165">
        <v>94</v>
      </c>
      <c r="B102" s="474">
        <v>43839</v>
      </c>
      <c r="C102" s="173" t="s">
        <v>1334</v>
      </c>
      <c r="D102" s="173" t="s">
        <v>1335</v>
      </c>
      <c r="E102" s="172" t="s">
        <v>1336</v>
      </c>
      <c r="F102" s="172">
        <v>237669.55</v>
      </c>
      <c r="G102" s="172">
        <v>237669.55</v>
      </c>
      <c r="H102" s="475">
        <v>0</v>
      </c>
      <c r="I102" s="172">
        <v>237669.55</v>
      </c>
      <c r="J102" s="104"/>
    </row>
    <row r="103" spans="1:10" x14ac:dyDescent="0.3">
      <c r="A103" s="165">
        <v>95</v>
      </c>
      <c r="B103" s="474" t="s">
        <v>481</v>
      </c>
      <c r="C103" s="173" t="s">
        <v>1337</v>
      </c>
      <c r="D103" s="173" t="s">
        <v>1338</v>
      </c>
      <c r="E103" s="172" t="s">
        <v>1339</v>
      </c>
      <c r="F103" s="172">
        <v>28266</v>
      </c>
      <c r="G103" s="172">
        <v>28266</v>
      </c>
      <c r="H103" s="475">
        <v>0</v>
      </c>
      <c r="I103" s="172">
        <v>28266</v>
      </c>
      <c r="J103" s="104"/>
    </row>
    <row r="104" spans="1:10" ht="30" x14ac:dyDescent="0.3">
      <c r="A104" s="165">
        <v>96</v>
      </c>
      <c r="B104" s="474" t="s">
        <v>482</v>
      </c>
      <c r="C104" s="173" t="s">
        <v>1340</v>
      </c>
      <c r="D104" s="173" t="s">
        <v>1341</v>
      </c>
      <c r="E104" s="172" t="s">
        <v>1342</v>
      </c>
      <c r="F104" s="172">
        <v>229825</v>
      </c>
      <c r="G104" s="172">
        <v>229825</v>
      </c>
      <c r="H104" s="475">
        <v>0</v>
      </c>
      <c r="I104" s="172">
        <v>229825</v>
      </c>
      <c r="J104" s="104"/>
    </row>
    <row r="105" spans="1:10" x14ac:dyDescent="0.3">
      <c r="A105" s="165">
        <v>97</v>
      </c>
      <c r="B105" s="474" t="s">
        <v>482</v>
      </c>
      <c r="C105" s="173" t="s">
        <v>1343</v>
      </c>
      <c r="D105" s="173" t="s">
        <v>1344</v>
      </c>
      <c r="E105" s="172" t="s">
        <v>1345</v>
      </c>
      <c r="F105" s="172">
        <v>125521.83</v>
      </c>
      <c r="G105" s="172">
        <v>125521.83</v>
      </c>
      <c r="H105" s="475">
        <v>0</v>
      </c>
      <c r="I105" s="172">
        <v>125521.83</v>
      </c>
      <c r="J105" s="104"/>
    </row>
    <row r="106" spans="1:10" ht="45" x14ac:dyDescent="0.3">
      <c r="A106" s="165">
        <v>98</v>
      </c>
      <c r="B106" s="474" t="s">
        <v>1346</v>
      </c>
      <c r="C106" s="173" t="s">
        <v>1347</v>
      </c>
      <c r="D106" s="173" t="s">
        <v>1348</v>
      </c>
      <c r="E106" s="172" t="s">
        <v>1295</v>
      </c>
      <c r="F106" s="172">
        <v>100</v>
      </c>
      <c r="G106" s="172">
        <v>100</v>
      </c>
      <c r="H106" s="475">
        <v>0</v>
      </c>
      <c r="I106" s="169">
        <v>100</v>
      </c>
      <c r="J106" s="104"/>
    </row>
    <row r="107" spans="1:10" x14ac:dyDescent="0.3">
      <c r="A107" s="165">
        <v>99</v>
      </c>
      <c r="B107" s="474">
        <v>43896</v>
      </c>
      <c r="C107" s="173" t="s">
        <v>1349</v>
      </c>
      <c r="D107" s="173" t="s">
        <v>1350</v>
      </c>
      <c r="E107" s="172" t="s">
        <v>1351</v>
      </c>
      <c r="F107" s="172">
        <v>633462</v>
      </c>
      <c r="G107" s="172">
        <v>633462</v>
      </c>
      <c r="H107" s="475">
        <v>0</v>
      </c>
      <c r="I107" s="172">
        <v>633462</v>
      </c>
      <c r="J107" s="104"/>
    </row>
    <row r="108" spans="1:10" ht="30" x14ac:dyDescent="0.3">
      <c r="A108" s="165">
        <v>100</v>
      </c>
      <c r="B108" s="474">
        <v>44082</v>
      </c>
      <c r="C108" s="173" t="s">
        <v>1352</v>
      </c>
      <c r="D108" s="173" t="s">
        <v>1353</v>
      </c>
      <c r="E108" s="172" t="s">
        <v>1295</v>
      </c>
      <c r="F108" s="172">
        <v>300</v>
      </c>
      <c r="G108" s="172">
        <v>300</v>
      </c>
      <c r="H108" s="475">
        <v>0</v>
      </c>
      <c r="I108" s="169">
        <v>300</v>
      </c>
      <c r="J108" s="104"/>
    </row>
    <row r="109" spans="1:10" x14ac:dyDescent="0.3">
      <c r="A109" s="165">
        <v>101</v>
      </c>
      <c r="B109" s="474" t="s">
        <v>1354</v>
      </c>
      <c r="C109" s="173" t="s">
        <v>1033</v>
      </c>
      <c r="D109" s="173" t="s">
        <v>1355</v>
      </c>
      <c r="E109" s="172" t="s">
        <v>1295</v>
      </c>
      <c r="F109" s="172">
        <v>150</v>
      </c>
      <c r="G109" s="172">
        <v>150</v>
      </c>
      <c r="H109" s="475">
        <v>0</v>
      </c>
      <c r="I109" s="169">
        <v>150</v>
      </c>
      <c r="J109" s="104"/>
    </row>
    <row r="110" spans="1:10" x14ac:dyDescent="0.3">
      <c r="A110" s="165">
        <v>102</v>
      </c>
      <c r="B110" s="474" t="s">
        <v>1356</v>
      </c>
      <c r="C110" s="173" t="s">
        <v>985</v>
      </c>
      <c r="D110" s="173" t="s">
        <v>1357</v>
      </c>
      <c r="E110" s="172" t="s">
        <v>1295</v>
      </c>
      <c r="F110" s="172">
        <v>841.82</v>
      </c>
      <c r="G110" s="172">
        <v>841.82</v>
      </c>
      <c r="H110" s="475">
        <v>0</v>
      </c>
      <c r="I110" s="172">
        <v>841.82</v>
      </c>
      <c r="J110" s="104"/>
    </row>
    <row r="111" spans="1:10" ht="45" x14ac:dyDescent="0.3">
      <c r="A111" s="165">
        <v>103</v>
      </c>
      <c r="B111" s="474" t="s">
        <v>1358</v>
      </c>
      <c r="C111" s="173" t="s">
        <v>1359</v>
      </c>
      <c r="D111" s="173" t="s">
        <v>1360</v>
      </c>
      <c r="E111" s="172" t="s">
        <v>1295</v>
      </c>
      <c r="F111" s="172">
        <v>1100</v>
      </c>
      <c r="G111" s="172">
        <v>1100</v>
      </c>
      <c r="H111" s="475">
        <v>0</v>
      </c>
      <c r="I111" s="172">
        <v>1100</v>
      </c>
      <c r="J111" s="104"/>
    </row>
    <row r="112" spans="1:10" ht="30" x14ac:dyDescent="0.3">
      <c r="A112" s="165">
        <v>104</v>
      </c>
      <c r="B112" s="474" t="s">
        <v>1361</v>
      </c>
      <c r="C112" s="173" t="s">
        <v>1362</v>
      </c>
      <c r="D112" s="173" t="s">
        <v>1363</v>
      </c>
      <c r="E112" s="172" t="s">
        <v>1295</v>
      </c>
      <c r="F112" s="172">
        <v>300</v>
      </c>
      <c r="G112" s="172">
        <v>300</v>
      </c>
      <c r="H112" s="475">
        <v>0</v>
      </c>
      <c r="I112" s="169">
        <v>300</v>
      </c>
      <c r="J112" s="104"/>
    </row>
    <row r="113" spans="1:10" x14ac:dyDescent="0.3">
      <c r="A113" s="165">
        <v>105</v>
      </c>
      <c r="B113" s="474" t="s">
        <v>480</v>
      </c>
      <c r="C113" s="173" t="s">
        <v>1365</v>
      </c>
      <c r="D113" s="173" t="s">
        <v>1366</v>
      </c>
      <c r="E113" s="172" t="s">
        <v>1367</v>
      </c>
      <c r="F113" s="172">
        <v>4530</v>
      </c>
      <c r="G113" s="172">
        <v>4530</v>
      </c>
      <c r="H113" s="475">
        <v>0</v>
      </c>
      <c r="I113" s="172">
        <v>4530</v>
      </c>
      <c r="J113" s="104"/>
    </row>
    <row r="114" spans="1:10" x14ac:dyDescent="0.3">
      <c r="A114" s="165">
        <v>106</v>
      </c>
      <c r="B114" s="474" t="s">
        <v>481</v>
      </c>
      <c r="C114" s="173" t="s">
        <v>1368</v>
      </c>
      <c r="D114" s="173" t="s">
        <v>1369</v>
      </c>
      <c r="E114" s="172" t="s">
        <v>1336</v>
      </c>
      <c r="F114" s="172">
        <v>22168.15</v>
      </c>
      <c r="G114" s="172">
        <v>22168.15</v>
      </c>
      <c r="H114" s="475">
        <v>0</v>
      </c>
      <c r="I114" s="172">
        <v>22168.15</v>
      </c>
      <c r="J114" s="104"/>
    </row>
    <row r="115" spans="1:10" x14ac:dyDescent="0.3">
      <c r="A115" s="165">
        <v>107</v>
      </c>
      <c r="B115" s="474" t="s">
        <v>482</v>
      </c>
      <c r="C115" s="173" t="s">
        <v>1370</v>
      </c>
      <c r="D115" s="173" t="s">
        <v>1371</v>
      </c>
      <c r="E115" s="172" t="s">
        <v>1336</v>
      </c>
      <c r="F115" s="172">
        <v>131662.04999999999</v>
      </c>
      <c r="G115" s="172">
        <v>131662.04999999999</v>
      </c>
      <c r="H115" s="475">
        <v>0</v>
      </c>
      <c r="I115" s="172">
        <v>131662.04999999999</v>
      </c>
      <c r="J115" s="104"/>
    </row>
    <row r="116" spans="1:10" x14ac:dyDescent="0.3">
      <c r="A116" s="165">
        <v>108</v>
      </c>
      <c r="B116" s="474">
        <v>44022</v>
      </c>
      <c r="C116" s="173" t="s">
        <v>4551</v>
      </c>
      <c r="D116" s="173">
        <v>204564113</v>
      </c>
      <c r="E116" s="172" t="s">
        <v>1321</v>
      </c>
      <c r="F116" s="172">
        <v>480</v>
      </c>
      <c r="G116" s="172">
        <v>480</v>
      </c>
      <c r="H116" s="475">
        <v>0</v>
      </c>
      <c r="I116" s="172">
        <v>480</v>
      </c>
      <c r="J116" s="104"/>
    </row>
    <row r="117" spans="1:10" ht="30" x14ac:dyDescent="0.3">
      <c r="A117" s="165">
        <v>109</v>
      </c>
      <c r="B117" s="474">
        <v>43840</v>
      </c>
      <c r="C117" s="173" t="s">
        <v>4552</v>
      </c>
      <c r="D117" s="173">
        <v>211328703</v>
      </c>
      <c r="E117" s="172" t="s">
        <v>1295</v>
      </c>
      <c r="F117" s="172">
        <v>400</v>
      </c>
      <c r="G117" s="172">
        <v>400</v>
      </c>
      <c r="H117" s="475">
        <v>0</v>
      </c>
      <c r="I117" s="169">
        <v>400</v>
      </c>
      <c r="J117" s="104"/>
    </row>
    <row r="118" spans="1:10" ht="30" x14ac:dyDescent="0.3">
      <c r="A118" s="165">
        <v>110</v>
      </c>
      <c r="B118" s="474">
        <v>43992</v>
      </c>
      <c r="C118" s="173" t="s">
        <v>4548</v>
      </c>
      <c r="D118" s="173">
        <v>405159019</v>
      </c>
      <c r="E118" s="172" t="s">
        <v>4553</v>
      </c>
      <c r="F118" s="172">
        <v>238011</v>
      </c>
      <c r="G118" s="172">
        <v>238011</v>
      </c>
      <c r="H118" s="475">
        <v>0</v>
      </c>
      <c r="I118" s="172">
        <v>238011</v>
      </c>
      <c r="J118" s="104"/>
    </row>
    <row r="119" spans="1:10" ht="30" x14ac:dyDescent="0.3">
      <c r="A119" s="165">
        <v>111</v>
      </c>
      <c r="B119" s="474">
        <v>44084</v>
      </c>
      <c r="C119" s="173" t="s">
        <v>4554</v>
      </c>
      <c r="D119" s="173">
        <v>204468664</v>
      </c>
      <c r="E119" s="172" t="s">
        <v>1295</v>
      </c>
      <c r="F119" s="172">
        <v>600</v>
      </c>
      <c r="G119" s="172">
        <v>600</v>
      </c>
      <c r="H119" s="475">
        <v>0</v>
      </c>
      <c r="I119" s="169">
        <v>600</v>
      </c>
      <c r="J119" s="104"/>
    </row>
    <row r="120" spans="1:10" x14ac:dyDescent="0.3">
      <c r="A120" s="165">
        <v>112</v>
      </c>
      <c r="B120" s="474">
        <v>44053</v>
      </c>
      <c r="C120" s="173" t="s">
        <v>4555</v>
      </c>
      <c r="D120" s="173">
        <v>205083201</v>
      </c>
      <c r="E120" s="172" t="s">
        <v>4556</v>
      </c>
      <c r="F120" s="172">
        <v>491155</v>
      </c>
      <c r="G120" s="172">
        <v>491155</v>
      </c>
      <c r="H120" s="475">
        <v>0</v>
      </c>
      <c r="I120" s="172">
        <v>491155</v>
      </c>
      <c r="J120" s="104"/>
    </row>
    <row r="121" spans="1:10" ht="30" x14ac:dyDescent="0.3">
      <c r="A121" s="165">
        <v>113</v>
      </c>
      <c r="B121" s="474">
        <v>44175</v>
      </c>
      <c r="C121" s="173" t="s">
        <v>1074</v>
      </c>
      <c r="D121" s="173">
        <v>406265624</v>
      </c>
      <c r="E121" s="172" t="s">
        <v>1364</v>
      </c>
      <c r="F121" s="172">
        <v>4875.6400000000003</v>
      </c>
      <c r="G121" s="172">
        <v>4875.6400000000003</v>
      </c>
      <c r="H121" s="475">
        <v>0</v>
      </c>
      <c r="I121" s="172">
        <v>4875.6400000000003</v>
      </c>
      <c r="J121" s="104"/>
    </row>
    <row r="122" spans="1:10" ht="30" x14ac:dyDescent="0.3">
      <c r="A122" s="165">
        <v>114</v>
      </c>
      <c r="B122" s="474" t="s">
        <v>3011</v>
      </c>
      <c r="C122" s="173" t="s">
        <v>4557</v>
      </c>
      <c r="D122" s="173">
        <v>405004784</v>
      </c>
      <c r="E122" s="172" t="s">
        <v>4558</v>
      </c>
      <c r="F122" s="172">
        <v>10255.06</v>
      </c>
      <c r="G122" s="172">
        <v>10255.06</v>
      </c>
      <c r="H122" s="475">
        <v>0</v>
      </c>
      <c r="I122" s="172">
        <v>10255.06</v>
      </c>
      <c r="J122" s="104"/>
    </row>
    <row r="123" spans="1:10" ht="30" x14ac:dyDescent="0.3">
      <c r="A123" s="165">
        <v>115</v>
      </c>
      <c r="B123" s="474" t="s">
        <v>3006</v>
      </c>
      <c r="C123" s="173" t="s">
        <v>4559</v>
      </c>
      <c r="D123" s="173">
        <v>229726464</v>
      </c>
      <c r="E123" s="172" t="s">
        <v>1295</v>
      </c>
      <c r="F123" s="172">
        <v>200</v>
      </c>
      <c r="G123" s="172">
        <v>200</v>
      </c>
      <c r="H123" s="475">
        <v>0</v>
      </c>
      <c r="I123" s="172">
        <v>200</v>
      </c>
      <c r="J123" s="104"/>
    </row>
    <row r="124" spans="1:10" ht="60" x14ac:dyDescent="0.3">
      <c r="A124" s="165">
        <v>116</v>
      </c>
      <c r="B124" s="474" t="s">
        <v>3005</v>
      </c>
      <c r="C124" s="173" t="s">
        <v>4560</v>
      </c>
      <c r="D124" s="173">
        <v>441486134</v>
      </c>
      <c r="E124" s="172" t="s">
        <v>1295</v>
      </c>
      <c r="F124" s="172">
        <v>180</v>
      </c>
      <c r="G124" s="172">
        <v>180</v>
      </c>
      <c r="H124" s="475">
        <v>0</v>
      </c>
      <c r="I124" s="475">
        <v>180</v>
      </c>
      <c r="J124" s="104"/>
    </row>
    <row r="125" spans="1:10" x14ac:dyDescent="0.3">
      <c r="A125" s="165" t="s">
        <v>261</v>
      </c>
      <c r="B125" s="192"/>
      <c r="C125" s="173"/>
      <c r="D125" s="173"/>
      <c r="E125" s="172"/>
      <c r="F125" s="172"/>
      <c r="G125" s="240"/>
      <c r="H125" s="249" t="s">
        <v>374</v>
      </c>
      <c r="I125" s="351">
        <f>SUM(I9:I124)</f>
        <v>3484818.6299999994</v>
      </c>
      <c r="J125" s="104"/>
    </row>
    <row r="127" spans="1:10" x14ac:dyDescent="0.3">
      <c r="A127" s="179" t="s">
        <v>396</v>
      </c>
    </row>
    <row r="129" spans="1:12" x14ac:dyDescent="0.3">
      <c r="B129" s="181" t="s">
        <v>96</v>
      </c>
      <c r="F129" s="182"/>
    </row>
    <row r="130" spans="1:12" x14ac:dyDescent="0.3">
      <c r="F130" s="180"/>
      <c r="I130" s="180"/>
      <c r="J130" s="180"/>
      <c r="K130" s="180"/>
      <c r="L130" s="180"/>
    </row>
    <row r="131" spans="1:12" x14ac:dyDescent="0.3">
      <c r="C131" s="183"/>
      <c r="F131" s="183"/>
      <c r="G131" s="183"/>
      <c r="H131" s="186"/>
      <c r="I131" s="184"/>
      <c r="J131" s="180"/>
      <c r="K131" s="180"/>
      <c r="L131" s="180"/>
    </row>
    <row r="132" spans="1:12" x14ac:dyDescent="0.3">
      <c r="A132" s="180"/>
      <c r="C132" s="185" t="s">
        <v>251</v>
      </c>
      <c r="F132" s="186" t="s">
        <v>256</v>
      </c>
      <c r="G132" s="185"/>
      <c r="H132" s="185"/>
      <c r="I132" s="184"/>
      <c r="J132" s="180"/>
      <c r="K132" s="180"/>
      <c r="L132" s="180"/>
    </row>
    <row r="133" spans="1:12" x14ac:dyDescent="0.3">
      <c r="A133" s="180"/>
      <c r="C133" s="187" t="s">
        <v>127</v>
      </c>
      <c r="F133" s="179" t="s">
        <v>252</v>
      </c>
      <c r="I133" s="180"/>
      <c r="J133" s="180"/>
      <c r="K133" s="180"/>
      <c r="L133" s="180"/>
    </row>
    <row r="134" spans="1:12" s="180" customFormat="1" x14ac:dyDescent="0.3">
      <c r="B134" s="179"/>
      <c r="C134" s="187"/>
      <c r="G134" s="187"/>
      <c r="H134" s="187"/>
    </row>
    <row r="135" spans="1:12" s="180" customFormat="1" ht="12.75" x14ac:dyDescent="0.2"/>
    <row r="136" spans="1:12" s="180" customFormat="1" ht="12.75" x14ac:dyDescent="0.2"/>
    <row r="137" spans="1:12" s="180" customFormat="1" ht="12.75" x14ac:dyDescent="0.2"/>
    <row r="138" spans="1:12" s="180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25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7" zoomScaleNormal="100" zoomScaleSheetLayoutView="100" workbookViewId="0">
      <selection activeCell="G9" sqref="G9"/>
    </sheetView>
  </sheetViews>
  <sheetFormatPr defaultColWidth="9.140625" defaultRowHeight="12.75" x14ac:dyDescent="0.2"/>
  <cols>
    <col min="1" max="1" width="7.28515625" style="195" customWidth="1"/>
    <col min="2" max="2" width="57.28515625" style="195" customWidth="1"/>
    <col min="3" max="3" width="24.140625" style="195" customWidth="1"/>
    <col min="4" max="16384" width="9.140625" style="195"/>
  </cols>
  <sheetData>
    <row r="1" spans="1:3" s="6" customFormat="1" ht="18.75" customHeight="1" x14ac:dyDescent="0.3">
      <c r="A1" s="513" t="s">
        <v>460</v>
      </c>
      <c r="B1" s="513"/>
      <c r="C1" s="356" t="s">
        <v>97</v>
      </c>
    </row>
    <row r="2" spans="1:3" s="6" customFormat="1" ht="15" x14ac:dyDescent="0.3">
      <c r="A2" s="513"/>
      <c r="B2" s="513"/>
      <c r="C2" s="353" t="str">
        <f>'ფორმა N1'!L2</f>
        <v>22.09-12.10.2020</v>
      </c>
    </row>
    <row r="3" spans="1:3" s="6" customFormat="1" ht="15" x14ac:dyDescent="0.3">
      <c r="A3" s="389" t="s">
        <v>128</v>
      </c>
      <c r="B3" s="354"/>
      <c r="C3" s="355"/>
    </row>
    <row r="4" spans="1:3" s="6" customFormat="1" ht="15" x14ac:dyDescent="0.3">
      <c r="A4" s="113"/>
      <c r="B4" s="354"/>
      <c r="C4" s="355"/>
    </row>
    <row r="5" spans="1:3" s="21" customFormat="1" ht="15" x14ac:dyDescent="0.3">
      <c r="A5" s="514" t="s">
        <v>257</v>
      </c>
      <c r="B5" s="514"/>
      <c r="C5" s="113"/>
    </row>
    <row r="6" spans="1:3" s="21" customFormat="1" ht="15" x14ac:dyDescent="0.3">
      <c r="A6" s="515" t="str">
        <f>'ფორმა N1'!A5</f>
        <v>მ.პ.გ. ქართული ოცნება დემოკრატიული საქართველო</v>
      </c>
      <c r="B6" s="515"/>
      <c r="C6" s="113"/>
    </row>
    <row r="7" spans="1:3" x14ac:dyDescent="0.2">
      <c r="A7" s="390"/>
      <c r="B7" s="390"/>
      <c r="C7" s="390"/>
    </row>
    <row r="8" spans="1:3" x14ac:dyDescent="0.2">
      <c r="A8" s="390"/>
      <c r="B8" s="390"/>
      <c r="C8" s="390"/>
    </row>
    <row r="9" spans="1:3" ht="30" customHeight="1" x14ac:dyDescent="0.2">
      <c r="A9" s="391" t="s">
        <v>64</v>
      </c>
      <c r="B9" s="391" t="s">
        <v>11</v>
      </c>
      <c r="C9" s="392" t="s">
        <v>9</v>
      </c>
    </row>
    <row r="10" spans="1:3" ht="15" x14ac:dyDescent="0.3">
      <c r="A10" s="393">
        <v>1</v>
      </c>
      <c r="B10" s="394" t="s">
        <v>57</v>
      </c>
      <c r="C10" s="409">
        <f>'ფორმა N4'!D11+'ფორმა N5'!D9</f>
        <v>6307386.6299999999</v>
      </c>
    </row>
    <row r="11" spans="1:3" ht="15" x14ac:dyDescent="0.3">
      <c r="A11" s="396">
        <v>1.1000000000000001</v>
      </c>
      <c r="B11" s="394" t="s">
        <v>461</v>
      </c>
      <c r="C11" s="410">
        <f>'ფორმა N4'!D39+'ფორმა N5'!D37</f>
        <v>5015616.87</v>
      </c>
    </row>
    <row r="12" spans="1:3" ht="15" x14ac:dyDescent="0.3">
      <c r="A12" s="397" t="s">
        <v>30</v>
      </c>
      <c r="B12" s="394" t="s">
        <v>462</v>
      </c>
      <c r="C12" s="410">
        <f>'ფორმა N4'!D40+'ფორმა N5'!D38</f>
        <v>1868736</v>
      </c>
    </row>
    <row r="13" spans="1:3" ht="15" x14ac:dyDescent="0.3">
      <c r="A13" s="396">
        <v>1.2</v>
      </c>
      <c r="B13" s="394" t="s">
        <v>58</v>
      </c>
      <c r="C13" s="410">
        <f>'ფორმა N4'!D12+'ფორმა N5'!D10</f>
        <v>39887.550000000003</v>
      </c>
    </row>
    <row r="14" spans="1:3" ht="15" x14ac:dyDescent="0.3">
      <c r="A14" s="396">
        <v>1.3</v>
      </c>
      <c r="B14" s="394" t="s">
        <v>463</v>
      </c>
      <c r="C14" s="410">
        <f>'ფორმა N4'!D17+'ფორმა N5'!D15</f>
        <v>0</v>
      </c>
    </row>
    <row r="15" spans="1:3" ht="15" x14ac:dyDescent="0.2">
      <c r="A15" s="512"/>
      <c r="B15" s="512"/>
      <c r="C15" s="512"/>
    </row>
    <row r="16" spans="1:3" ht="30" customHeight="1" x14ac:dyDescent="0.2">
      <c r="A16" s="391" t="s">
        <v>64</v>
      </c>
      <c r="B16" s="391" t="s">
        <v>232</v>
      </c>
      <c r="C16" s="392" t="s">
        <v>67</v>
      </c>
    </row>
    <row r="17" spans="1:4" ht="15" x14ac:dyDescent="0.3">
      <c r="A17" s="393">
        <v>2</v>
      </c>
      <c r="B17" s="394" t="s">
        <v>464</v>
      </c>
      <c r="C17" s="395">
        <f>'ფორმა N2'!D9+'ფორმა N2'!C26+'ფორმა N3'!D9+'ფორმა N3'!C26</f>
        <v>4845341.5599999996</v>
      </c>
    </row>
    <row r="18" spans="1:4" ht="15" x14ac:dyDescent="0.3">
      <c r="A18" s="398">
        <v>2.1</v>
      </c>
      <c r="B18" s="394" t="s">
        <v>465</v>
      </c>
      <c r="C18" s="394">
        <f>'ფორმა N2'!D17+'ფორმა N3'!D17</f>
        <v>0</v>
      </c>
    </row>
    <row r="19" spans="1:4" ht="15" x14ac:dyDescent="0.3">
      <c r="A19" s="398">
        <v>2.2000000000000002</v>
      </c>
      <c r="B19" s="394" t="s">
        <v>466</v>
      </c>
      <c r="C19" s="394">
        <f>'ფორმა N2'!D18+'ფორმა N3'!D18</f>
        <v>42084.5</v>
      </c>
    </row>
    <row r="20" spans="1:4" ht="15" x14ac:dyDescent="0.3">
      <c r="A20" s="398">
        <v>2.2999999999999998</v>
      </c>
      <c r="B20" s="394" t="s">
        <v>467</v>
      </c>
      <c r="C20" s="399">
        <f>SUM(C21:C25)</f>
        <v>4802479.04</v>
      </c>
    </row>
    <row r="21" spans="1:4" ht="15" x14ac:dyDescent="0.3">
      <c r="A21" s="397" t="s">
        <v>468</v>
      </c>
      <c r="B21" s="400" t="s">
        <v>469</v>
      </c>
      <c r="C21" s="394">
        <f>'ფორმა N2'!D13+'ფორმა N3'!D13</f>
        <v>4659180</v>
      </c>
    </row>
    <row r="22" spans="1:4" ht="15" x14ac:dyDescent="0.3">
      <c r="A22" s="397" t="s">
        <v>470</v>
      </c>
      <c r="B22" s="400" t="s">
        <v>471</v>
      </c>
      <c r="C22" s="394">
        <f>'ფორმა N2'!C27+'ფორმა N3'!C27</f>
        <v>3500</v>
      </c>
    </row>
    <row r="23" spans="1:4" ht="15" x14ac:dyDescent="0.3">
      <c r="A23" s="397" t="s">
        <v>472</v>
      </c>
      <c r="B23" s="400" t="s">
        <v>473</v>
      </c>
      <c r="C23" s="394">
        <f>'ფორმა N2'!D14+'ფორმა N3'!D14</f>
        <v>107000</v>
      </c>
    </row>
    <row r="24" spans="1:4" ht="15" x14ac:dyDescent="0.3">
      <c r="A24" s="397" t="s">
        <v>474</v>
      </c>
      <c r="B24" s="400" t="s">
        <v>475</v>
      </c>
      <c r="C24" s="394">
        <f>'ფორმა N2'!C31+'ფორმა N3'!C31</f>
        <v>32799.040000000001</v>
      </c>
    </row>
    <row r="25" spans="1:4" ht="15" x14ac:dyDescent="0.3">
      <c r="A25" s="397" t="s">
        <v>476</v>
      </c>
      <c r="B25" s="400" t="s">
        <v>477</v>
      </c>
      <c r="C25" s="394">
        <f>'ფორმა N2'!D11+'ფორმა N3'!D11</f>
        <v>0</v>
      </c>
    </row>
    <row r="26" spans="1:4" ht="15" x14ac:dyDescent="0.3">
      <c r="A26" s="407"/>
      <c r="B26" s="406"/>
      <c r="C26" s="405"/>
    </row>
    <row r="27" spans="1:4" ht="15" x14ac:dyDescent="0.3">
      <c r="A27" s="407"/>
      <c r="B27" s="406"/>
      <c r="C27" s="405"/>
    </row>
    <row r="28" spans="1:4" ht="15" x14ac:dyDescent="0.3">
      <c r="A28" s="21"/>
      <c r="B28" s="21"/>
      <c r="C28" s="21"/>
      <c r="D28" s="404"/>
    </row>
    <row r="29" spans="1:4" ht="15" x14ac:dyDescent="0.3">
      <c r="A29" s="193" t="s">
        <v>96</v>
      </c>
      <c r="B29" s="21"/>
      <c r="C29" s="21"/>
      <c r="D29" s="404"/>
    </row>
    <row r="30" spans="1:4" ht="15" x14ac:dyDescent="0.3">
      <c r="A30" s="21"/>
      <c r="B30" s="21"/>
      <c r="C30" s="21"/>
      <c r="D30" s="404"/>
    </row>
    <row r="31" spans="1:4" ht="15" x14ac:dyDescent="0.3">
      <c r="A31" s="21"/>
      <c r="B31" s="21"/>
      <c r="C31" s="21"/>
      <c r="D31" s="403"/>
    </row>
    <row r="32" spans="1:4" ht="15" x14ac:dyDescent="0.3">
      <c r="B32" s="193" t="s">
        <v>254</v>
      </c>
      <c r="C32" s="21"/>
      <c r="D32" s="403"/>
    </row>
    <row r="33" spans="2:4" ht="15" x14ac:dyDescent="0.3">
      <c r="B33" s="21" t="s">
        <v>253</v>
      </c>
      <c r="C33" s="21"/>
      <c r="D33" s="403"/>
    </row>
    <row r="34" spans="2:4" x14ac:dyDescent="0.2">
      <c r="B34" s="402" t="s">
        <v>127</v>
      </c>
      <c r="D34" s="401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J12" sqref="J12"/>
    </sheetView>
  </sheetViews>
  <sheetFormatPr defaultColWidth="9.140625"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9" width="9.140625" style="2"/>
    <col min="10" max="10" width="12" style="2" bestFit="1" customWidth="1"/>
    <col min="11" max="16384" width="9.140625" style="2"/>
  </cols>
  <sheetData>
    <row r="1" spans="1:7" x14ac:dyDescent="0.3">
      <c r="A1" s="73" t="s">
        <v>284</v>
      </c>
      <c r="B1" s="75"/>
      <c r="C1" s="487" t="s">
        <v>97</v>
      </c>
      <c r="D1" s="487"/>
      <c r="E1" s="107"/>
    </row>
    <row r="2" spans="1:7" x14ac:dyDescent="0.3">
      <c r="A2" s="75" t="s">
        <v>128</v>
      </c>
      <c r="B2" s="75"/>
      <c r="C2" s="485" t="str">
        <f>'ფორმა N1'!L2</f>
        <v>22.09-12.10.2020</v>
      </c>
      <c r="D2" s="486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257</v>
      </c>
      <c r="B4" s="101"/>
      <c r="C4" s="102"/>
      <c r="D4" s="75"/>
      <c r="E4" s="107"/>
    </row>
    <row r="5" spans="1:7" x14ac:dyDescent="0.3">
      <c r="A5" s="217" t="str">
        <f>'ფორმა N1'!A5</f>
        <v>მ.პ.გ. ქართული ოცნება დემოკრატიული საქართველო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18">
        <v>1</v>
      </c>
      <c r="B9" s="218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 x14ac:dyDescent="0.3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 x14ac:dyDescent="0.3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7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7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 x14ac:dyDescent="0.3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 x14ac:dyDescent="0.3">
      <c r="A24" s="87" t="s">
        <v>84</v>
      </c>
      <c r="B24" s="87" t="s">
        <v>385</v>
      </c>
      <c r="C24" s="241"/>
      <c r="D24" s="8"/>
      <c r="E24" s="107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07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26" t="s">
        <v>87</v>
      </c>
      <c r="B28" s="226" t="s">
        <v>291</v>
      </c>
      <c r="C28" s="8"/>
      <c r="D28" s="8"/>
      <c r="E28" s="107"/>
    </row>
    <row r="29" spans="1:5" x14ac:dyDescent="0.3">
      <c r="A29" s="226" t="s">
        <v>88</v>
      </c>
      <c r="B29" s="226" t="s">
        <v>294</v>
      </c>
      <c r="C29" s="8"/>
      <c r="D29" s="8"/>
      <c r="E29" s="107"/>
    </row>
    <row r="30" spans="1:5" x14ac:dyDescent="0.3">
      <c r="A30" s="226" t="s">
        <v>393</v>
      </c>
      <c r="B30" s="226" t="s">
        <v>292</v>
      </c>
      <c r="C30" s="8"/>
      <c r="D30" s="8"/>
      <c r="E30" s="107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26" t="s">
        <v>12</v>
      </c>
      <c r="B32" s="226" t="s">
        <v>439</v>
      </c>
      <c r="C32" s="8"/>
      <c r="D32" s="8"/>
      <c r="E32" s="107"/>
    </row>
    <row r="33" spans="1:9" x14ac:dyDescent="0.3">
      <c r="A33" s="226" t="s">
        <v>13</v>
      </c>
      <c r="B33" s="226" t="s">
        <v>440</v>
      </c>
      <c r="C33" s="8"/>
      <c r="D33" s="8"/>
      <c r="E33" s="107"/>
    </row>
    <row r="34" spans="1:9" x14ac:dyDescent="0.3">
      <c r="A34" s="226" t="s">
        <v>264</v>
      </c>
      <c r="B34" s="226" t="s">
        <v>441</v>
      </c>
      <c r="C34" s="8"/>
      <c r="D34" s="8"/>
      <c r="E34" s="107"/>
    </row>
    <row r="35" spans="1:9" x14ac:dyDescent="0.3">
      <c r="A35" s="87" t="s">
        <v>34</v>
      </c>
      <c r="B35" s="239" t="s">
        <v>390</v>
      </c>
      <c r="C35" s="8"/>
      <c r="D35" s="8"/>
      <c r="E35" s="107"/>
    </row>
    <row r="36" spans="1:9" x14ac:dyDescent="0.3">
      <c r="D36" s="27"/>
      <c r="E36" s="108"/>
      <c r="F36" s="27"/>
    </row>
    <row r="37" spans="1:9" x14ac:dyDescent="0.3">
      <c r="A37" s="1"/>
      <c r="D37" s="27"/>
      <c r="E37" s="108"/>
      <c r="F37" s="27"/>
    </row>
    <row r="38" spans="1:9" x14ac:dyDescent="0.3">
      <c r="D38" s="27"/>
      <c r="E38" s="108"/>
      <c r="F38" s="27"/>
    </row>
    <row r="39" spans="1:9" x14ac:dyDescent="0.3">
      <c r="D39" s="27"/>
      <c r="E39" s="108"/>
      <c r="F39" s="27"/>
    </row>
    <row r="40" spans="1:9" x14ac:dyDescent="0.3">
      <c r="A40" s="68" t="s">
        <v>96</v>
      </c>
      <c r="D40" s="27"/>
      <c r="E40" s="108"/>
      <c r="F40" s="27"/>
    </row>
    <row r="41" spans="1:9" x14ac:dyDescent="0.3">
      <c r="D41" s="27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254</v>
      </c>
      <c r="D43" s="110"/>
      <c r="E43" s="109"/>
      <c r="F43" s="109"/>
      <c r="G43"/>
      <c r="H43"/>
      <c r="I43"/>
    </row>
    <row r="44" spans="1:9" x14ac:dyDescent="0.3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127</v>
      </c>
      <c r="D45" s="109"/>
      <c r="E45" s="109"/>
      <c r="F45" s="109"/>
    </row>
    <row r="46" spans="1:9" x14ac:dyDescent="0.3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7" zoomScale="80" zoomScaleNormal="100" zoomScaleSheetLayoutView="80" workbookViewId="0">
      <selection activeCell="C10" sqref="C10"/>
    </sheetView>
  </sheetViews>
  <sheetFormatPr defaultColWidth="9.140625" defaultRowHeight="15" x14ac:dyDescent="0.3"/>
  <cols>
    <col min="1" max="1" width="14.28515625" style="21" bestFit="1" customWidth="1"/>
    <col min="2" max="2" width="80" style="23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255</v>
      </c>
      <c r="B1" s="231"/>
      <c r="C1" s="487" t="s">
        <v>97</v>
      </c>
      <c r="D1" s="487"/>
      <c r="E1" s="112"/>
    </row>
    <row r="2" spans="1:12" s="6" customFormat="1" x14ac:dyDescent="0.3">
      <c r="A2" s="75" t="s">
        <v>128</v>
      </c>
      <c r="B2" s="231"/>
      <c r="C2" s="488" t="str">
        <f>'ფორმა N1'!L2</f>
        <v>22.09-12.10.2020</v>
      </c>
      <c r="D2" s="489"/>
      <c r="E2" s="112"/>
    </row>
    <row r="3" spans="1:12" s="6" customFormat="1" x14ac:dyDescent="0.3">
      <c r="A3" s="75"/>
      <c r="B3" s="231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32"/>
      <c r="C4" s="75"/>
      <c r="D4" s="75"/>
      <c r="E4" s="107"/>
      <c r="L4" s="6"/>
    </row>
    <row r="5" spans="1:12" s="2" customFormat="1" x14ac:dyDescent="0.3">
      <c r="A5" s="118" t="str">
        <f>'ფორმა N1'!A5</f>
        <v>მ.პ.გ. ქართული ოცნება დემოკრატიული საქართველო</v>
      </c>
      <c r="B5" s="233"/>
      <c r="C5" s="59"/>
      <c r="D5" s="59"/>
      <c r="E5" s="107"/>
    </row>
    <row r="6" spans="1:12" s="2" customFormat="1" x14ac:dyDescent="0.3">
      <c r="A6" s="76"/>
      <c r="B6" s="232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18">
        <v>1</v>
      </c>
      <c r="B9" s="218" t="s">
        <v>65</v>
      </c>
      <c r="C9" s="84">
        <f>SUM(C10,C26)</f>
        <v>4845341.5599999996</v>
      </c>
      <c r="D9" s="84">
        <f>SUM(D10,D26)</f>
        <v>4808264.5</v>
      </c>
      <c r="E9" s="112"/>
    </row>
    <row r="10" spans="1:12" s="7" customFormat="1" x14ac:dyDescent="0.3">
      <c r="A10" s="86">
        <v>1.1000000000000001</v>
      </c>
      <c r="B10" s="86" t="s">
        <v>69</v>
      </c>
      <c r="C10" s="84">
        <f>SUM(C11,C12,C16,C19,C25)</f>
        <v>4808264.5</v>
      </c>
      <c r="D10" s="84">
        <f>SUM(D11,D12,D16,D19,D24,D25)</f>
        <v>4808264.5</v>
      </c>
      <c r="E10" s="112"/>
    </row>
    <row r="11" spans="1:12" s="9" customFormat="1" ht="18" x14ac:dyDescent="0.3">
      <c r="A11" s="87" t="s">
        <v>30</v>
      </c>
      <c r="B11" s="87" t="s">
        <v>68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290</v>
      </c>
      <c r="C12" s="106">
        <f>SUM(C13:C15)</f>
        <v>4766180</v>
      </c>
      <c r="D12" s="106">
        <f>SUM(D13:D15)</f>
        <v>4766180</v>
      </c>
      <c r="E12" s="112"/>
    </row>
    <row r="13" spans="1:12" s="3" customFormat="1" x14ac:dyDescent="0.3">
      <c r="A13" s="96" t="s">
        <v>70</v>
      </c>
      <c r="B13" s="96" t="s">
        <v>293</v>
      </c>
      <c r="C13" s="8">
        <f>D13</f>
        <v>4659180</v>
      </c>
      <c r="D13" s="8">
        <f>4109180+557000-7000</f>
        <v>4659180</v>
      </c>
      <c r="E13" s="112"/>
    </row>
    <row r="14" spans="1:12" s="3" customFormat="1" x14ac:dyDescent="0.3">
      <c r="A14" s="96" t="s">
        <v>437</v>
      </c>
      <c r="B14" s="96" t="s">
        <v>436</v>
      </c>
      <c r="C14" s="8">
        <f>D14</f>
        <v>107000</v>
      </c>
      <c r="D14" s="8">
        <v>107000</v>
      </c>
      <c r="E14" s="112"/>
    </row>
    <row r="15" spans="1:12" s="3" customFormat="1" x14ac:dyDescent="0.3">
      <c r="A15" s="96" t="s">
        <v>438</v>
      </c>
      <c r="B15" s="96" t="s">
        <v>86</v>
      </c>
      <c r="C15" s="8"/>
      <c r="D15" s="8"/>
      <c r="E15" s="112"/>
    </row>
    <row r="16" spans="1:12" s="3" customFormat="1" x14ac:dyDescent="0.3">
      <c r="A16" s="87" t="s">
        <v>71</v>
      </c>
      <c r="B16" s="87" t="s">
        <v>72</v>
      </c>
      <c r="C16" s="106">
        <f>SUM(C17:C18)</f>
        <v>42084.5</v>
      </c>
      <c r="D16" s="106">
        <f>SUM(D17:D18)</f>
        <v>42084.5</v>
      </c>
      <c r="E16" s="112"/>
    </row>
    <row r="17" spans="1:5" s="3" customFormat="1" x14ac:dyDescent="0.3">
      <c r="A17" s="96" t="s">
        <v>73</v>
      </c>
      <c r="B17" s="96" t="s">
        <v>75</v>
      </c>
      <c r="C17" s="8"/>
      <c r="D17" s="8"/>
      <c r="E17" s="112"/>
    </row>
    <row r="18" spans="1:5" s="3" customFormat="1" ht="30" x14ac:dyDescent="0.3">
      <c r="A18" s="96" t="s">
        <v>74</v>
      </c>
      <c r="B18" s="96" t="s">
        <v>98</v>
      </c>
      <c r="C18" s="8">
        <f>D18</f>
        <v>42084.5</v>
      </c>
      <c r="D18" s="8">
        <v>42084.5</v>
      </c>
      <c r="E18" s="112"/>
    </row>
    <row r="19" spans="1:5" s="3" customForma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77</v>
      </c>
      <c r="B20" s="96" t="s">
        <v>78</v>
      </c>
      <c r="C20" s="8"/>
      <c r="D20" s="8"/>
      <c r="E20" s="112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12"/>
    </row>
    <row r="22" spans="1:5" s="3" customFormat="1" x14ac:dyDescent="0.3">
      <c r="A22" s="96" t="s">
        <v>82</v>
      </c>
      <c r="B22" s="96" t="s">
        <v>80</v>
      </c>
      <c r="C22" s="8"/>
      <c r="D22" s="8"/>
      <c r="E22" s="112"/>
    </row>
    <row r="23" spans="1:5" s="3" customFormat="1" x14ac:dyDescent="0.3">
      <c r="A23" s="96" t="s">
        <v>83</v>
      </c>
      <c r="B23" s="96" t="s">
        <v>384</v>
      </c>
      <c r="C23" s="8"/>
      <c r="D23" s="8"/>
      <c r="E23" s="112"/>
    </row>
    <row r="24" spans="1:5" s="3" customFormat="1" x14ac:dyDescent="0.3">
      <c r="A24" s="87" t="s">
        <v>84</v>
      </c>
      <c r="B24" s="87" t="s">
        <v>385</v>
      </c>
      <c r="C24" s="241"/>
      <c r="D24" s="8"/>
      <c r="E24" s="112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12"/>
    </row>
    <row r="26" spans="1:5" x14ac:dyDescent="0.3">
      <c r="A26" s="86">
        <v>1.2</v>
      </c>
      <c r="B26" s="86" t="s">
        <v>85</v>
      </c>
      <c r="C26" s="84">
        <f>SUM(C27,C31,C35)</f>
        <v>37077.06</v>
      </c>
      <c r="D26" s="84">
        <f>SUM(D27,D31,D35)</f>
        <v>0</v>
      </c>
      <c r="E26" s="112"/>
    </row>
    <row r="27" spans="1:5" x14ac:dyDescent="0.3">
      <c r="A27" s="87" t="s">
        <v>32</v>
      </c>
      <c r="B27" s="87" t="s">
        <v>293</v>
      </c>
      <c r="C27" s="106">
        <f>SUM(C28:C30)</f>
        <v>3500</v>
      </c>
      <c r="D27" s="106">
        <f>SUM(D28:D30)</f>
        <v>0</v>
      </c>
      <c r="E27" s="112"/>
    </row>
    <row r="28" spans="1:5" x14ac:dyDescent="0.3">
      <c r="A28" s="226" t="s">
        <v>87</v>
      </c>
      <c r="B28" s="226" t="s">
        <v>291</v>
      </c>
      <c r="C28" s="8">
        <v>3500</v>
      </c>
      <c r="D28" s="8"/>
      <c r="E28" s="112"/>
    </row>
    <row r="29" spans="1:5" x14ac:dyDescent="0.3">
      <c r="A29" s="226" t="s">
        <v>88</v>
      </c>
      <c r="B29" s="226" t="s">
        <v>294</v>
      </c>
      <c r="C29" s="8"/>
      <c r="D29" s="8"/>
      <c r="E29" s="112"/>
    </row>
    <row r="30" spans="1:5" x14ac:dyDescent="0.3">
      <c r="A30" s="226" t="s">
        <v>393</v>
      </c>
      <c r="B30" s="226" t="s">
        <v>292</v>
      </c>
      <c r="C30" s="8"/>
      <c r="D30" s="8"/>
      <c r="E30" s="112"/>
    </row>
    <row r="31" spans="1:5" x14ac:dyDescent="0.3">
      <c r="A31" s="87" t="s">
        <v>33</v>
      </c>
      <c r="B31" s="87" t="s">
        <v>436</v>
      </c>
      <c r="C31" s="106">
        <f>SUM(C32:C34)</f>
        <v>32799.040000000001</v>
      </c>
      <c r="D31" s="106">
        <f>SUM(D32:D34)</f>
        <v>0</v>
      </c>
      <c r="E31" s="112"/>
    </row>
    <row r="32" spans="1:5" x14ac:dyDescent="0.3">
      <c r="A32" s="226" t="s">
        <v>12</v>
      </c>
      <c r="B32" s="226" t="s">
        <v>439</v>
      </c>
      <c r="C32" s="8">
        <f>2925+450+750-3500</f>
        <v>625</v>
      </c>
      <c r="D32" s="8"/>
      <c r="E32" s="112"/>
    </row>
    <row r="33" spans="1:9" x14ac:dyDescent="0.3">
      <c r="A33" s="226" t="s">
        <v>13</v>
      </c>
      <c r="B33" s="226" t="s">
        <v>440</v>
      </c>
      <c r="C33" s="8"/>
      <c r="D33" s="8"/>
      <c r="E33" s="112"/>
    </row>
    <row r="34" spans="1:9" x14ac:dyDescent="0.3">
      <c r="A34" s="226" t="s">
        <v>264</v>
      </c>
      <c r="B34" s="226" t="s">
        <v>441</v>
      </c>
      <c r="C34" s="8">
        <f>35099.04-2925</f>
        <v>32174.04</v>
      </c>
      <c r="D34" s="8"/>
      <c r="E34" s="112"/>
    </row>
    <row r="35" spans="1:9" s="23" customFormat="1" x14ac:dyDescent="0.3">
      <c r="A35" s="87" t="s">
        <v>34</v>
      </c>
      <c r="B35" s="239" t="s">
        <v>390</v>
      </c>
      <c r="C35" s="8">
        <v>778.02</v>
      </c>
      <c r="D35" s="8"/>
    </row>
    <row r="36" spans="1:9" s="2" customFormat="1" x14ac:dyDescent="0.3">
      <c r="A36" s="1"/>
      <c r="B36" s="234"/>
      <c r="E36" s="5"/>
    </row>
    <row r="37" spans="1:9" s="2" customFormat="1" x14ac:dyDescent="0.3">
      <c r="B37" s="234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96</v>
      </c>
      <c r="B40" s="234"/>
      <c r="E40" s="5"/>
    </row>
    <row r="41" spans="1:9" s="2" customFormat="1" x14ac:dyDescent="0.3">
      <c r="B41" s="234"/>
      <c r="E41"/>
      <c r="F41"/>
      <c r="G41"/>
      <c r="H41"/>
      <c r="I41"/>
    </row>
    <row r="42" spans="1:9" s="2" customFormat="1" x14ac:dyDescent="0.3">
      <c r="B42" s="234"/>
      <c r="D42" s="12"/>
      <c r="E42"/>
      <c r="F42"/>
      <c r="G42"/>
      <c r="H42"/>
      <c r="I42"/>
    </row>
    <row r="43" spans="1:9" s="2" customFormat="1" x14ac:dyDescent="0.3">
      <c r="A43"/>
      <c r="B43" s="236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4" t="s">
        <v>253</v>
      </c>
      <c r="D44" s="12"/>
      <c r="E44"/>
      <c r="F44"/>
      <c r="G44"/>
      <c r="H44"/>
      <c r="I44"/>
    </row>
    <row r="45" spans="1:9" customFormat="1" ht="12.75" x14ac:dyDescent="0.2">
      <c r="B45" s="237" t="s">
        <v>127</v>
      </c>
    </row>
    <row r="46" spans="1:9" customFormat="1" ht="12.75" x14ac:dyDescent="0.2">
      <c r="B46" s="23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H22" sqref="H22"/>
    </sheetView>
  </sheetViews>
  <sheetFormatPr defaultColWidth="9.140625"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8" width="9.140625" style="2"/>
    <col min="9" max="9" width="10" style="2" bestFit="1" customWidth="1"/>
    <col min="10" max="16384" width="9.140625" style="2"/>
  </cols>
  <sheetData>
    <row r="1" spans="1:5" s="6" customFormat="1" x14ac:dyDescent="0.3">
      <c r="A1" s="73" t="s">
        <v>443</v>
      </c>
      <c r="B1" s="215"/>
      <c r="C1" s="487" t="s">
        <v>97</v>
      </c>
      <c r="D1" s="487"/>
      <c r="E1" s="90"/>
    </row>
    <row r="2" spans="1:5" s="6" customFormat="1" x14ac:dyDescent="0.3">
      <c r="A2" s="360" t="s">
        <v>445</v>
      </c>
      <c r="B2" s="215"/>
      <c r="C2" s="485" t="str">
        <f>'ფორმა N1'!L2</f>
        <v>22.09-12.10.2020</v>
      </c>
      <c r="D2" s="486"/>
      <c r="E2" s="90"/>
    </row>
    <row r="3" spans="1:5" s="6" customFormat="1" x14ac:dyDescent="0.3">
      <c r="A3" s="360" t="s">
        <v>444</v>
      </c>
      <c r="B3" s="215"/>
      <c r="C3" s="216"/>
      <c r="D3" s="216"/>
      <c r="E3" s="90"/>
    </row>
    <row r="4" spans="1:5" s="6" customFormat="1" x14ac:dyDescent="0.3">
      <c r="A4" s="75" t="s">
        <v>128</v>
      </c>
      <c r="B4" s="215"/>
      <c r="C4" s="216"/>
      <c r="D4" s="216"/>
      <c r="E4" s="90"/>
    </row>
    <row r="5" spans="1:5" s="6" customFormat="1" x14ac:dyDescent="0.3">
      <c r="A5" s="75"/>
      <c r="B5" s="215"/>
      <c r="C5" s="216"/>
      <c r="D5" s="216"/>
      <c r="E5" s="90"/>
    </row>
    <row r="6" spans="1:5" x14ac:dyDescent="0.3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 x14ac:dyDescent="0.3">
      <c r="A7" s="217" t="str">
        <f>'ფორმა N1'!A5</f>
        <v>მ.პ.გ. ქართული ოცნება დემოკრატიული საქართველო</v>
      </c>
      <c r="B7" s="79"/>
      <c r="C7" s="80"/>
      <c r="D7" s="80"/>
      <c r="E7" s="91"/>
    </row>
    <row r="8" spans="1:5" x14ac:dyDescent="0.3">
      <c r="A8" s="76"/>
      <c r="B8" s="76"/>
      <c r="C8" s="75"/>
      <c r="D8" s="75"/>
      <c r="E8" s="91"/>
    </row>
    <row r="9" spans="1:5" s="6" customFormat="1" x14ac:dyDescent="0.3">
      <c r="A9" s="215"/>
      <c r="B9" s="215"/>
      <c r="C9" s="77"/>
      <c r="D9" s="77"/>
      <c r="E9" s="90"/>
    </row>
    <row r="10" spans="1:5" s="6" customFormat="1" ht="30" x14ac:dyDescent="0.3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 x14ac:dyDescent="0.2">
      <c r="A11" s="218">
        <v>1</v>
      </c>
      <c r="B11" s="218" t="s">
        <v>57</v>
      </c>
      <c r="C11" s="81">
        <f>SUM(C12,C16,C56,C59,C60,C61,C79)</f>
        <v>0</v>
      </c>
      <c r="D11" s="81">
        <f>SUM(D12,D16,D56,D59,D60,D61,D67,D75,D76)</f>
        <v>0</v>
      </c>
      <c r="E11" s="219"/>
    </row>
    <row r="12" spans="1:5" s="9" customFormat="1" ht="18" x14ac:dyDescent="0.2">
      <c r="A12" s="86">
        <v>1.1000000000000001</v>
      </c>
      <c r="B12" s="86" t="s">
        <v>58</v>
      </c>
      <c r="C12" s="82">
        <f>SUM(C13:C15)</f>
        <v>0</v>
      </c>
      <c r="D12" s="82">
        <f>SUM(D13:D15)</f>
        <v>0</v>
      </c>
      <c r="E12" s="92"/>
    </row>
    <row r="13" spans="1:5" s="10" customFormat="1" x14ac:dyDescent="0.2">
      <c r="A13" s="87" t="s">
        <v>30</v>
      </c>
      <c r="B13" s="87" t="s">
        <v>59</v>
      </c>
      <c r="C13" s="4"/>
      <c r="D13" s="4"/>
      <c r="E13" s="93"/>
    </row>
    <row r="14" spans="1:5" s="3" customFormat="1" x14ac:dyDescent="0.2">
      <c r="A14" s="87" t="s">
        <v>31</v>
      </c>
      <c r="B14" s="87" t="s">
        <v>0</v>
      </c>
      <c r="C14" s="4"/>
      <c r="D14" s="4"/>
      <c r="E14" s="94"/>
    </row>
    <row r="15" spans="1:5" s="3" customFormat="1" x14ac:dyDescent="0.3">
      <c r="A15" s="363" t="s">
        <v>447</v>
      </c>
      <c r="B15" s="364" t="s">
        <v>448</v>
      </c>
      <c r="C15" s="364"/>
      <c r="D15" s="364"/>
      <c r="E15" s="94"/>
    </row>
    <row r="16" spans="1:5" s="7" customFormat="1" x14ac:dyDescent="0.2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19"/>
    </row>
    <row r="17" spans="1:6" s="3" customFormat="1" x14ac:dyDescent="0.2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 x14ac:dyDescent="0.2">
      <c r="A18" s="96" t="s">
        <v>87</v>
      </c>
      <c r="B18" s="96" t="s">
        <v>61</v>
      </c>
      <c r="C18" s="4"/>
      <c r="D18" s="220"/>
      <c r="E18" s="94"/>
    </row>
    <row r="19" spans="1:6" s="3" customFormat="1" x14ac:dyDescent="0.2">
      <c r="A19" s="96" t="s">
        <v>88</v>
      </c>
      <c r="B19" s="96" t="s">
        <v>62</v>
      </c>
      <c r="C19" s="4"/>
      <c r="D19" s="220"/>
      <c r="E19" s="94"/>
    </row>
    <row r="20" spans="1:6" s="3" customFormat="1" x14ac:dyDescent="0.2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1"/>
      <c r="F20" s="222"/>
    </row>
    <row r="21" spans="1:6" s="225" customFormat="1" ht="30" x14ac:dyDescent="0.2">
      <c r="A21" s="96" t="s">
        <v>12</v>
      </c>
      <c r="B21" s="96" t="s">
        <v>233</v>
      </c>
      <c r="C21" s="223"/>
      <c r="D21" s="38"/>
      <c r="E21" s="224"/>
    </row>
    <row r="22" spans="1:6" s="225" customFormat="1" x14ac:dyDescent="0.2">
      <c r="A22" s="96" t="s">
        <v>13</v>
      </c>
      <c r="B22" s="96" t="s">
        <v>14</v>
      </c>
      <c r="C22" s="223"/>
      <c r="D22" s="39"/>
      <c r="E22" s="224"/>
    </row>
    <row r="23" spans="1:6" s="225" customFormat="1" ht="30" x14ac:dyDescent="0.2">
      <c r="A23" s="96" t="s">
        <v>264</v>
      </c>
      <c r="B23" s="96" t="s">
        <v>22</v>
      </c>
      <c r="C23" s="223"/>
      <c r="D23" s="40"/>
      <c r="E23" s="224"/>
    </row>
    <row r="24" spans="1:6" s="225" customFormat="1" ht="16.5" customHeight="1" x14ac:dyDescent="0.2">
      <c r="A24" s="96" t="s">
        <v>265</v>
      </c>
      <c r="B24" s="96" t="s">
        <v>15</v>
      </c>
      <c r="C24" s="223"/>
      <c r="D24" s="40"/>
      <c r="E24" s="224"/>
    </row>
    <row r="25" spans="1:6" s="225" customFormat="1" ht="16.5" customHeight="1" x14ac:dyDescent="0.2">
      <c r="A25" s="96" t="s">
        <v>266</v>
      </c>
      <c r="B25" s="96" t="s">
        <v>16</v>
      </c>
      <c r="C25" s="223"/>
      <c r="D25" s="40"/>
      <c r="E25" s="224"/>
    </row>
    <row r="26" spans="1:6" s="225" customFormat="1" ht="16.5" customHeight="1" x14ac:dyDescent="0.2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4"/>
    </row>
    <row r="27" spans="1:6" s="225" customFormat="1" ht="16.5" customHeight="1" x14ac:dyDescent="0.2">
      <c r="A27" s="226" t="s">
        <v>268</v>
      </c>
      <c r="B27" s="226" t="s">
        <v>18</v>
      </c>
      <c r="C27" s="223"/>
      <c r="D27" s="40"/>
      <c r="E27" s="224"/>
    </row>
    <row r="28" spans="1:6" s="225" customFormat="1" ht="16.5" customHeight="1" x14ac:dyDescent="0.2">
      <c r="A28" s="226" t="s">
        <v>269</v>
      </c>
      <c r="B28" s="226" t="s">
        <v>19</v>
      </c>
      <c r="C28" s="223"/>
      <c r="D28" s="40"/>
      <c r="E28" s="224"/>
    </row>
    <row r="29" spans="1:6" s="225" customFormat="1" ht="16.5" customHeight="1" x14ac:dyDescent="0.2">
      <c r="A29" s="226" t="s">
        <v>270</v>
      </c>
      <c r="B29" s="226" t="s">
        <v>20</v>
      </c>
      <c r="C29" s="223"/>
      <c r="D29" s="40"/>
      <c r="E29" s="224"/>
    </row>
    <row r="30" spans="1:6" s="225" customFormat="1" ht="16.5" customHeight="1" x14ac:dyDescent="0.2">
      <c r="A30" s="226" t="s">
        <v>271</v>
      </c>
      <c r="B30" s="226" t="s">
        <v>23</v>
      </c>
      <c r="C30" s="223"/>
      <c r="D30" s="41"/>
      <c r="E30" s="224"/>
    </row>
    <row r="31" spans="1:6" s="225" customFormat="1" ht="16.5" customHeight="1" x14ac:dyDescent="0.2">
      <c r="A31" s="96" t="s">
        <v>272</v>
      </c>
      <c r="B31" s="96" t="s">
        <v>21</v>
      </c>
      <c r="C31" s="223"/>
      <c r="D31" s="41"/>
      <c r="E31" s="224"/>
    </row>
    <row r="32" spans="1:6" s="3" customFormat="1" ht="16.5" customHeight="1" x14ac:dyDescent="0.2">
      <c r="A32" s="87" t="s">
        <v>34</v>
      </c>
      <c r="B32" s="87" t="s">
        <v>3</v>
      </c>
      <c r="C32" s="4"/>
      <c r="D32" s="220"/>
      <c r="E32" s="221"/>
    </row>
    <row r="33" spans="1:5" s="3" customFormat="1" ht="16.5" customHeight="1" x14ac:dyDescent="0.2">
      <c r="A33" s="87" t="s">
        <v>35</v>
      </c>
      <c r="B33" s="87" t="s">
        <v>4</v>
      </c>
      <c r="C33" s="4"/>
      <c r="D33" s="220"/>
      <c r="E33" s="94"/>
    </row>
    <row r="34" spans="1:5" s="3" customFormat="1" ht="16.5" customHeight="1" x14ac:dyDescent="0.2">
      <c r="A34" s="87" t="s">
        <v>36</v>
      </c>
      <c r="B34" s="87" t="s">
        <v>5</v>
      </c>
      <c r="C34" s="4"/>
      <c r="D34" s="220"/>
      <c r="E34" s="94"/>
    </row>
    <row r="35" spans="1:5" s="3" customFormat="1" x14ac:dyDescent="0.2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 x14ac:dyDescent="0.2">
      <c r="A36" s="96" t="s">
        <v>273</v>
      </c>
      <c r="B36" s="96" t="s">
        <v>56</v>
      </c>
      <c r="C36" s="4"/>
      <c r="D36" s="220"/>
      <c r="E36" s="94"/>
    </row>
    <row r="37" spans="1:5" s="3" customFormat="1" ht="16.5" customHeight="1" x14ac:dyDescent="0.2">
      <c r="A37" s="96" t="s">
        <v>274</v>
      </c>
      <c r="B37" s="96" t="s">
        <v>55</v>
      </c>
      <c r="C37" s="4"/>
      <c r="D37" s="220"/>
      <c r="E37" s="94"/>
    </row>
    <row r="38" spans="1:5" s="3" customFormat="1" ht="16.5" customHeight="1" x14ac:dyDescent="0.2">
      <c r="A38" s="87" t="s">
        <v>38</v>
      </c>
      <c r="B38" s="87" t="s">
        <v>49</v>
      </c>
      <c r="C38" s="4"/>
      <c r="D38" s="220"/>
      <c r="E38" s="94"/>
    </row>
    <row r="39" spans="1:5" s="3" customFormat="1" ht="16.5" customHeight="1" x14ac:dyDescent="0.2">
      <c r="A39" s="87" t="s">
        <v>39</v>
      </c>
      <c r="B39" s="87" t="s">
        <v>363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20"/>
      <c r="E40" s="94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20"/>
      <c r="E41" s="94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20"/>
      <c r="E42" s="94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20"/>
      <c r="E43" s="94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20"/>
      <c r="E44" s="94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20"/>
      <c r="E45" s="94"/>
    </row>
    <row r="46" spans="1:5" s="3" customFormat="1" ht="30" x14ac:dyDescent="0.2">
      <c r="A46" s="87" t="s">
        <v>40</v>
      </c>
      <c r="B46" s="87" t="s">
        <v>28</v>
      </c>
      <c r="C46" s="4"/>
      <c r="D46" s="220"/>
      <c r="E46" s="94"/>
    </row>
    <row r="47" spans="1:5" s="3" customFormat="1" ht="16.5" customHeight="1" x14ac:dyDescent="0.2">
      <c r="A47" s="87" t="s">
        <v>41</v>
      </c>
      <c r="B47" s="87" t="s">
        <v>24</v>
      </c>
      <c r="C47" s="4"/>
      <c r="D47" s="220"/>
      <c r="E47" s="94"/>
    </row>
    <row r="48" spans="1:5" s="3" customFormat="1" ht="16.5" customHeight="1" x14ac:dyDescent="0.2">
      <c r="A48" s="87" t="s">
        <v>42</v>
      </c>
      <c r="B48" s="87" t="s">
        <v>25</v>
      </c>
      <c r="C48" s="4"/>
      <c r="D48" s="220"/>
      <c r="E48" s="94"/>
    </row>
    <row r="49" spans="1:6" s="3" customFormat="1" ht="16.5" customHeight="1" x14ac:dyDescent="0.2">
      <c r="A49" s="87" t="s">
        <v>43</v>
      </c>
      <c r="B49" s="87" t="s">
        <v>26</v>
      </c>
      <c r="C49" s="4"/>
      <c r="D49" s="220"/>
      <c r="E49" s="94"/>
    </row>
    <row r="50" spans="1:6" s="3" customFormat="1" ht="16.5" customHeight="1" x14ac:dyDescent="0.2">
      <c r="A50" s="87" t="s">
        <v>44</v>
      </c>
      <c r="B50" s="87" t="s">
        <v>364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 x14ac:dyDescent="0.2">
      <c r="A51" s="96" t="s">
        <v>338</v>
      </c>
      <c r="B51" s="96" t="s">
        <v>341</v>
      </c>
      <c r="C51" s="4"/>
      <c r="D51" s="220"/>
      <c r="E51" s="94"/>
    </row>
    <row r="52" spans="1:6" s="3" customFormat="1" ht="16.5" customHeight="1" x14ac:dyDescent="0.2">
      <c r="A52" s="96" t="s">
        <v>339</v>
      </c>
      <c r="B52" s="96" t="s">
        <v>340</v>
      </c>
      <c r="C52" s="4"/>
      <c r="D52" s="220"/>
      <c r="E52" s="94"/>
    </row>
    <row r="53" spans="1:6" s="3" customFormat="1" ht="16.5" customHeight="1" x14ac:dyDescent="0.2">
      <c r="A53" s="96" t="s">
        <v>342</v>
      </c>
      <c r="B53" s="96" t="s">
        <v>343</v>
      </c>
      <c r="C53" s="4"/>
      <c r="D53" s="220"/>
      <c r="E53" s="94"/>
    </row>
    <row r="54" spans="1:6" s="3" customFormat="1" x14ac:dyDescent="0.2">
      <c r="A54" s="87" t="s">
        <v>45</v>
      </c>
      <c r="B54" s="87" t="s">
        <v>29</v>
      </c>
      <c r="C54" s="4"/>
      <c r="D54" s="220"/>
      <c r="E54" s="94"/>
    </row>
    <row r="55" spans="1:6" s="3" customFormat="1" ht="16.5" customHeight="1" x14ac:dyDescent="0.2">
      <c r="A55" s="87" t="s">
        <v>46</v>
      </c>
      <c r="B55" s="87" t="s">
        <v>6</v>
      </c>
      <c r="C55" s="4"/>
      <c r="D55" s="220"/>
      <c r="E55" s="221"/>
      <c r="F55" s="222"/>
    </row>
    <row r="56" spans="1:6" s="3" customFormat="1" ht="30" x14ac:dyDescent="0.2">
      <c r="A56" s="86">
        <v>1.3</v>
      </c>
      <c r="B56" s="86" t="s">
        <v>368</v>
      </c>
      <c r="C56" s="83">
        <f>SUM(C57:C58)</f>
        <v>0</v>
      </c>
      <c r="D56" s="83">
        <f>SUM(D57:D58)</f>
        <v>0</v>
      </c>
      <c r="E56" s="221"/>
      <c r="F56" s="222"/>
    </row>
    <row r="57" spans="1:6" s="3" customFormat="1" ht="30" x14ac:dyDescent="0.2">
      <c r="A57" s="87" t="s">
        <v>50</v>
      </c>
      <c r="B57" s="87" t="s">
        <v>48</v>
      </c>
      <c r="C57" s="4"/>
      <c r="D57" s="220"/>
      <c r="E57" s="221"/>
      <c r="F57" s="222"/>
    </row>
    <row r="58" spans="1:6" s="3" customFormat="1" ht="16.5" customHeight="1" x14ac:dyDescent="0.2">
      <c r="A58" s="87" t="s">
        <v>51</v>
      </c>
      <c r="B58" s="87" t="s">
        <v>47</v>
      </c>
      <c r="C58" s="4"/>
      <c r="D58" s="220"/>
      <c r="E58" s="221"/>
      <c r="F58" s="222"/>
    </row>
    <row r="59" spans="1:6" s="3" customFormat="1" x14ac:dyDescent="0.2">
      <c r="A59" s="86">
        <v>1.4</v>
      </c>
      <c r="B59" s="86" t="s">
        <v>370</v>
      </c>
      <c r="C59" s="4"/>
      <c r="D59" s="220"/>
      <c r="E59" s="221"/>
      <c r="F59" s="222"/>
    </row>
    <row r="60" spans="1:6" s="225" customFormat="1" x14ac:dyDescent="0.2">
      <c r="A60" s="86">
        <v>1.5</v>
      </c>
      <c r="B60" s="86" t="s">
        <v>7</v>
      </c>
      <c r="C60" s="223"/>
      <c r="D60" s="40"/>
      <c r="E60" s="224"/>
    </row>
    <row r="61" spans="1:6" s="225" customFormat="1" x14ac:dyDescent="0.3">
      <c r="A61" s="86">
        <v>1.6</v>
      </c>
      <c r="B61" s="45" t="s">
        <v>8</v>
      </c>
      <c r="C61" s="84">
        <f>SUM(C62:C66)</f>
        <v>0</v>
      </c>
      <c r="D61" s="85">
        <f>SUM(D62:D66)</f>
        <v>0</v>
      </c>
      <c r="E61" s="224"/>
    </row>
    <row r="62" spans="1:6" s="225" customFormat="1" x14ac:dyDescent="0.2">
      <c r="A62" s="87" t="s">
        <v>280</v>
      </c>
      <c r="B62" s="46" t="s">
        <v>52</v>
      </c>
      <c r="C62" s="223"/>
      <c r="D62" s="40"/>
      <c r="E62" s="224"/>
    </row>
    <row r="63" spans="1:6" s="225" customFormat="1" ht="30" x14ac:dyDescent="0.2">
      <c r="A63" s="87" t="s">
        <v>281</v>
      </c>
      <c r="B63" s="46" t="s">
        <v>54</v>
      </c>
      <c r="C63" s="223"/>
      <c r="D63" s="40"/>
      <c r="E63" s="224"/>
    </row>
    <row r="64" spans="1:6" s="225" customFormat="1" x14ac:dyDescent="0.2">
      <c r="A64" s="87" t="s">
        <v>282</v>
      </c>
      <c r="B64" s="46" t="s">
        <v>53</v>
      </c>
      <c r="C64" s="40"/>
      <c r="D64" s="40"/>
      <c r="E64" s="224"/>
    </row>
    <row r="65" spans="1:5" s="225" customFormat="1" x14ac:dyDescent="0.2">
      <c r="A65" s="87" t="s">
        <v>283</v>
      </c>
      <c r="B65" s="46" t="s">
        <v>27</v>
      </c>
      <c r="C65" s="223"/>
      <c r="D65" s="40"/>
      <c r="E65" s="224"/>
    </row>
    <row r="66" spans="1:5" s="225" customFormat="1" x14ac:dyDescent="0.2">
      <c r="A66" s="87" t="s">
        <v>309</v>
      </c>
      <c r="B66" s="46" t="s">
        <v>310</v>
      </c>
      <c r="C66" s="223"/>
      <c r="D66" s="40"/>
      <c r="E66" s="224"/>
    </row>
    <row r="67" spans="1:5" x14ac:dyDescent="0.3">
      <c r="A67" s="218">
        <v>2</v>
      </c>
      <c r="B67" s="218" t="s">
        <v>365</v>
      </c>
      <c r="C67" s="227"/>
      <c r="D67" s="84">
        <f>SUM(D68:D74)</f>
        <v>0</v>
      </c>
      <c r="E67" s="95"/>
    </row>
    <row r="68" spans="1:5" x14ac:dyDescent="0.3">
      <c r="A68" s="97">
        <v>2.1</v>
      </c>
      <c r="B68" s="228" t="s">
        <v>89</v>
      </c>
      <c r="C68" s="229"/>
      <c r="D68" s="22"/>
      <c r="E68" s="95"/>
    </row>
    <row r="69" spans="1:5" x14ac:dyDescent="0.3">
      <c r="A69" s="97">
        <v>2.2000000000000002</v>
      </c>
      <c r="B69" s="228" t="s">
        <v>366</v>
      </c>
      <c r="C69" s="229"/>
      <c r="D69" s="22"/>
      <c r="E69" s="95"/>
    </row>
    <row r="70" spans="1:5" x14ac:dyDescent="0.3">
      <c r="A70" s="97">
        <v>2.2999999999999998</v>
      </c>
      <c r="B70" s="228" t="s">
        <v>93</v>
      </c>
      <c r="C70" s="229"/>
      <c r="D70" s="22"/>
      <c r="E70" s="95"/>
    </row>
    <row r="71" spans="1:5" x14ac:dyDescent="0.3">
      <c r="A71" s="97">
        <v>2.4</v>
      </c>
      <c r="B71" s="228" t="s">
        <v>92</v>
      </c>
      <c r="C71" s="229"/>
      <c r="D71" s="22"/>
      <c r="E71" s="95"/>
    </row>
    <row r="72" spans="1:5" x14ac:dyDescent="0.3">
      <c r="A72" s="97">
        <v>2.5</v>
      </c>
      <c r="B72" s="228" t="s">
        <v>367</v>
      </c>
      <c r="C72" s="229"/>
      <c r="D72" s="22"/>
      <c r="E72" s="95"/>
    </row>
    <row r="73" spans="1:5" x14ac:dyDescent="0.3">
      <c r="A73" s="97">
        <v>2.6</v>
      </c>
      <c r="B73" s="228" t="s">
        <v>90</v>
      </c>
      <c r="C73" s="229"/>
      <c r="D73" s="22"/>
      <c r="E73" s="95"/>
    </row>
    <row r="74" spans="1:5" x14ac:dyDescent="0.3">
      <c r="A74" s="97">
        <v>2.7</v>
      </c>
      <c r="B74" s="228" t="s">
        <v>91</v>
      </c>
      <c r="C74" s="230"/>
      <c r="D74" s="22"/>
      <c r="E74" s="95"/>
    </row>
    <row r="75" spans="1:5" x14ac:dyDescent="0.3">
      <c r="A75" s="218">
        <v>3</v>
      </c>
      <c r="B75" s="218" t="s">
        <v>389</v>
      </c>
      <c r="C75" s="84"/>
      <c r="D75" s="22"/>
      <c r="E75" s="95"/>
    </row>
    <row r="76" spans="1:5" x14ac:dyDescent="0.3">
      <c r="A76" s="218">
        <v>4</v>
      </c>
      <c r="B76" s="218" t="s">
        <v>235</v>
      </c>
      <c r="C76" s="84"/>
      <c r="D76" s="84">
        <f>SUM(D77:D78)</f>
        <v>0</v>
      </c>
      <c r="E76" s="95"/>
    </row>
    <row r="77" spans="1:5" x14ac:dyDescent="0.3">
      <c r="A77" s="97">
        <v>4.0999999999999996</v>
      </c>
      <c r="B77" s="97" t="s">
        <v>236</v>
      </c>
      <c r="C77" s="229"/>
      <c r="D77" s="8"/>
      <c r="E77" s="95"/>
    </row>
    <row r="78" spans="1:5" x14ac:dyDescent="0.3">
      <c r="A78" s="97">
        <v>4.2</v>
      </c>
      <c r="B78" s="97" t="s">
        <v>237</v>
      </c>
      <c r="C78" s="230"/>
      <c r="D78" s="8"/>
      <c r="E78" s="95"/>
    </row>
    <row r="79" spans="1:5" x14ac:dyDescent="0.3">
      <c r="A79" s="218">
        <v>5</v>
      </c>
      <c r="B79" s="218" t="s">
        <v>262</v>
      </c>
      <c r="C79" s="243"/>
      <c r="D79" s="230"/>
      <c r="E79" s="95"/>
    </row>
    <row r="80" spans="1:5" x14ac:dyDescent="0.3">
      <c r="B80" s="44"/>
    </row>
    <row r="81" spans="1:9" x14ac:dyDescent="0.3">
      <c r="A81" s="490" t="s">
        <v>431</v>
      </c>
      <c r="B81" s="490"/>
      <c r="C81" s="490"/>
      <c r="D81" s="490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8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8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topLeftCell="A28" zoomScale="80" zoomScaleSheetLayoutView="80" workbookViewId="0">
      <selection activeCell="J43" sqref="J43"/>
    </sheetView>
  </sheetViews>
  <sheetFormatPr defaultColWidth="9.140625"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6" width="9.140625" style="21"/>
    <col min="7" max="7" width="12.5703125" style="21" customWidth="1"/>
    <col min="8" max="16384" width="9.140625" style="21"/>
  </cols>
  <sheetData>
    <row r="1" spans="1:5" x14ac:dyDescent="0.3">
      <c r="A1" s="73" t="s">
        <v>285</v>
      </c>
      <c r="B1" s="113"/>
      <c r="C1" s="487" t="s">
        <v>97</v>
      </c>
      <c r="D1" s="487"/>
      <c r="E1" s="146"/>
    </row>
    <row r="2" spans="1:5" x14ac:dyDescent="0.3">
      <c r="A2" s="75" t="s">
        <v>128</v>
      </c>
      <c r="B2" s="113"/>
      <c r="C2" s="485" t="str">
        <f>'ფორმა N1'!L2</f>
        <v>22.09-12.10.2020</v>
      </c>
      <c r="D2" s="486"/>
      <c r="E2" s="146"/>
    </row>
    <row r="3" spans="1:5" x14ac:dyDescent="0.3">
      <c r="A3" s="75"/>
      <c r="B3" s="113"/>
      <c r="C3" s="331"/>
      <c r="D3" s="331"/>
      <c r="E3" s="146"/>
    </row>
    <row r="4" spans="1:5" s="2" customFormat="1" x14ac:dyDescent="0.3">
      <c r="A4" s="76" t="s">
        <v>257</v>
      </c>
      <c r="B4" s="76"/>
      <c r="C4" s="75"/>
      <c r="D4" s="75"/>
      <c r="E4" s="107"/>
    </row>
    <row r="5" spans="1:5" s="2" customFormat="1" x14ac:dyDescent="0.3">
      <c r="A5" s="118" t="str">
        <f>'ფორმა N1'!A5</f>
        <v>მ.პ.გ. ქართული ოცნება დემოკრატიული საქართველო</v>
      </c>
      <c r="B5" s="110"/>
      <c r="C5" s="59"/>
      <c r="D5" s="59"/>
      <c r="E5" s="107"/>
    </row>
    <row r="6" spans="1:5" s="2" customFormat="1" x14ac:dyDescent="0.3">
      <c r="A6" s="76"/>
      <c r="B6" s="76"/>
      <c r="C6" s="75"/>
      <c r="D6" s="75"/>
      <c r="E6" s="107"/>
    </row>
    <row r="7" spans="1:5" s="6" customFormat="1" x14ac:dyDescent="0.3">
      <c r="A7" s="330"/>
      <c r="B7" s="330"/>
      <c r="C7" s="77"/>
      <c r="D7" s="77"/>
      <c r="E7" s="147"/>
    </row>
    <row r="8" spans="1:5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7"/>
    </row>
    <row r="9" spans="1:5" s="9" customFormat="1" ht="18" x14ac:dyDescent="0.2">
      <c r="A9" s="13">
        <v>1</v>
      </c>
      <c r="B9" s="13" t="s">
        <v>57</v>
      </c>
      <c r="C9" s="81">
        <f>SUM(C10,C14,C54,C57,C58,C59,C76)</f>
        <v>6119993.919999999</v>
      </c>
      <c r="D9" s="81">
        <f>SUM(D10,D14,D54,D57,D58,D59,D65,D72,D73)</f>
        <v>6307386.6299999999</v>
      </c>
      <c r="E9" s="148"/>
    </row>
    <row r="10" spans="1:5" s="9" customFormat="1" ht="18" x14ac:dyDescent="0.2">
      <c r="A10" s="14">
        <v>1.1000000000000001</v>
      </c>
      <c r="B10" s="14" t="s">
        <v>58</v>
      </c>
      <c r="C10" s="83">
        <f>SUM(C11:C13)</f>
        <v>39887.550000000003</v>
      </c>
      <c r="D10" s="83">
        <f>SUM(D11:D13)</f>
        <v>39887.550000000003</v>
      </c>
      <c r="E10" s="148"/>
    </row>
    <row r="11" spans="1:5" s="9" customFormat="1" ht="16.5" customHeight="1" x14ac:dyDescent="0.2">
      <c r="A11" s="16" t="s">
        <v>30</v>
      </c>
      <c r="B11" s="16" t="s">
        <v>59</v>
      </c>
      <c r="C11" s="34">
        <f>40656.3-768.75</f>
        <v>39887.550000000003</v>
      </c>
      <c r="D11" s="34">
        <f>40656.3-768.75</f>
        <v>39887.550000000003</v>
      </c>
      <c r="E11" s="148"/>
    </row>
    <row r="12" spans="1:5" ht="16.5" customHeight="1" x14ac:dyDescent="0.3">
      <c r="A12" s="16" t="s">
        <v>31</v>
      </c>
      <c r="B12" s="16" t="s">
        <v>0</v>
      </c>
      <c r="C12" s="33"/>
      <c r="D12" s="34"/>
      <c r="E12" s="146"/>
    </row>
    <row r="13" spans="1:5" ht="16.5" customHeight="1" x14ac:dyDescent="0.3">
      <c r="A13" s="363" t="s">
        <v>447</v>
      </c>
      <c r="B13" s="364" t="s">
        <v>449</v>
      </c>
      <c r="C13" s="364"/>
      <c r="D13" s="364"/>
      <c r="E13" s="146"/>
    </row>
    <row r="14" spans="1:5" x14ac:dyDescent="0.3">
      <c r="A14" s="14">
        <v>1.2</v>
      </c>
      <c r="B14" s="14" t="s">
        <v>60</v>
      </c>
      <c r="C14" s="83">
        <f>SUM(C15,C18,C30:C33,C36,C37,C44,C45,C46,C47,C48,C52,C53)</f>
        <v>5785165.1299999999</v>
      </c>
      <c r="D14" s="83">
        <f>SUM(D15,D18,D30:D33,D36,D37,D44,D45,D46,D47,D48,D52,D53)</f>
        <v>6008794.9400000004</v>
      </c>
      <c r="E14" s="146"/>
    </row>
    <row r="15" spans="1:5" x14ac:dyDescent="0.3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6"/>
    </row>
    <row r="16" spans="1:5" ht="17.25" customHeight="1" x14ac:dyDescent="0.3">
      <c r="A16" s="17" t="s">
        <v>87</v>
      </c>
      <c r="B16" s="17" t="s">
        <v>61</v>
      </c>
      <c r="C16" s="35"/>
      <c r="D16" s="36"/>
      <c r="E16" s="146"/>
    </row>
    <row r="17" spans="1:5" ht="17.25" customHeight="1" x14ac:dyDescent="0.3">
      <c r="A17" s="17" t="s">
        <v>88</v>
      </c>
      <c r="B17" s="17" t="s">
        <v>62</v>
      </c>
      <c r="C17" s="35"/>
      <c r="D17" s="36"/>
      <c r="E17" s="146"/>
    </row>
    <row r="18" spans="1:5" x14ac:dyDescent="0.3">
      <c r="A18" s="16" t="s">
        <v>33</v>
      </c>
      <c r="B18" s="16" t="s">
        <v>2</v>
      </c>
      <c r="C18" s="82">
        <f>SUM(C19:C24,C29)</f>
        <v>121750.87000000001</v>
      </c>
      <c r="D18" s="82">
        <f>SUM(D19:D24,D29)</f>
        <v>101438.17</v>
      </c>
      <c r="E18" s="146"/>
    </row>
    <row r="19" spans="1:5" ht="30" x14ac:dyDescent="0.3">
      <c r="A19" s="17" t="s">
        <v>12</v>
      </c>
      <c r="B19" s="17" t="s">
        <v>233</v>
      </c>
      <c r="C19" s="37">
        <f>4960+722.33+22258.15+12410.9+55000</f>
        <v>95351.38</v>
      </c>
      <c r="D19" s="38">
        <v>75038.7</v>
      </c>
      <c r="E19" s="146"/>
    </row>
    <row r="20" spans="1:5" x14ac:dyDescent="0.3">
      <c r="A20" s="17" t="s">
        <v>13</v>
      </c>
      <c r="B20" s="17" t="s">
        <v>14</v>
      </c>
      <c r="C20" s="37"/>
      <c r="D20" s="39"/>
      <c r="E20" s="146"/>
    </row>
    <row r="21" spans="1:5" ht="30" x14ac:dyDescent="0.3">
      <c r="A21" s="17" t="s">
        <v>264</v>
      </c>
      <c r="B21" s="17" t="s">
        <v>22</v>
      </c>
      <c r="C21" s="37"/>
      <c r="D21" s="40"/>
      <c r="E21" s="146"/>
    </row>
    <row r="22" spans="1:5" x14ac:dyDescent="0.3">
      <c r="A22" s="17" t="s">
        <v>265</v>
      </c>
      <c r="B22" s="17" t="s">
        <v>15</v>
      </c>
      <c r="C22" s="37">
        <v>5774.3</v>
      </c>
      <c r="D22" s="40">
        <v>5774.3</v>
      </c>
      <c r="E22" s="146"/>
    </row>
    <row r="23" spans="1:5" x14ac:dyDescent="0.3">
      <c r="A23" s="17" t="s">
        <v>266</v>
      </c>
      <c r="B23" s="17" t="s">
        <v>16</v>
      </c>
      <c r="C23" s="37"/>
      <c r="D23" s="40"/>
      <c r="E23" s="146"/>
    </row>
    <row r="24" spans="1:5" x14ac:dyDescent="0.3">
      <c r="A24" s="17" t="s">
        <v>267</v>
      </c>
      <c r="B24" s="17" t="s">
        <v>17</v>
      </c>
      <c r="C24" s="116">
        <f>SUM(C25:C28)</f>
        <v>20625.190000000002</v>
      </c>
      <c r="D24" s="116">
        <f>SUM(D25:D28)</f>
        <v>20625.169999999998</v>
      </c>
      <c r="E24" s="146"/>
    </row>
    <row r="25" spans="1:5" ht="16.5" customHeight="1" x14ac:dyDescent="0.3">
      <c r="A25" s="18" t="s">
        <v>268</v>
      </c>
      <c r="B25" s="18" t="s">
        <v>18</v>
      </c>
      <c r="C25" s="37">
        <v>17704.02</v>
      </c>
      <c r="D25" s="40">
        <v>17704</v>
      </c>
      <c r="E25" s="146"/>
    </row>
    <row r="26" spans="1:5" ht="16.5" customHeight="1" x14ac:dyDescent="0.3">
      <c r="A26" s="18" t="s">
        <v>269</v>
      </c>
      <c r="B26" s="18" t="s">
        <v>19</v>
      </c>
      <c r="C26" s="37">
        <v>2807.67</v>
      </c>
      <c r="D26" s="40">
        <v>2807.67</v>
      </c>
      <c r="E26" s="146"/>
    </row>
    <row r="27" spans="1:5" ht="16.5" customHeight="1" x14ac:dyDescent="0.3">
      <c r="A27" s="18" t="s">
        <v>270</v>
      </c>
      <c r="B27" s="18" t="s">
        <v>20</v>
      </c>
      <c r="C27" s="37">
        <v>85</v>
      </c>
      <c r="D27" s="40">
        <v>85</v>
      </c>
      <c r="E27" s="146"/>
    </row>
    <row r="28" spans="1:5" ht="16.5" customHeight="1" x14ac:dyDescent="0.3">
      <c r="A28" s="18" t="s">
        <v>271</v>
      </c>
      <c r="B28" s="18" t="s">
        <v>23</v>
      </c>
      <c r="C28" s="37">
        <v>28.5</v>
      </c>
      <c r="D28" s="40">
        <v>28.5</v>
      </c>
      <c r="E28" s="146"/>
    </row>
    <row r="29" spans="1:5" x14ac:dyDescent="0.3">
      <c r="A29" s="17" t="s">
        <v>272</v>
      </c>
      <c r="B29" s="17" t="s">
        <v>21</v>
      </c>
      <c r="C29" s="37"/>
      <c r="D29" s="41"/>
      <c r="E29" s="146"/>
    </row>
    <row r="30" spans="1:5" x14ac:dyDescent="0.3">
      <c r="A30" s="16" t="s">
        <v>34</v>
      </c>
      <c r="B30" s="16" t="s">
        <v>3</v>
      </c>
      <c r="C30" s="33"/>
      <c r="D30" s="34"/>
      <c r="E30" s="146"/>
    </row>
    <row r="31" spans="1:5" x14ac:dyDescent="0.3">
      <c r="A31" s="16" t="s">
        <v>35</v>
      </c>
      <c r="B31" s="16" t="s">
        <v>4</v>
      </c>
      <c r="C31" s="33"/>
      <c r="D31" s="34"/>
      <c r="E31" s="146"/>
    </row>
    <row r="32" spans="1:5" x14ac:dyDescent="0.3">
      <c r="A32" s="16" t="s">
        <v>36</v>
      </c>
      <c r="B32" s="16" t="s">
        <v>5</v>
      </c>
      <c r="C32" s="33"/>
      <c r="D32" s="34"/>
      <c r="E32" s="146"/>
    </row>
    <row r="33" spans="1:9" x14ac:dyDescent="0.3">
      <c r="A33" s="16" t="s">
        <v>37</v>
      </c>
      <c r="B33" s="16" t="s">
        <v>63</v>
      </c>
      <c r="C33" s="82">
        <f>SUM(C34:C35)</f>
        <v>5705.78</v>
      </c>
      <c r="D33" s="82">
        <f>SUM(D34:D35)</f>
        <v>10400</v>
      </c>
      <c r="E33" s="146"/>
    </row>
    <row r="34" spans="1:9" x14ac:dyDescent="0.3">
      <c r="A34" s="17" t="s">
        <v>273</v>
      </c>
      <c r="B34" s="17" t="s">
        <v>56</v>
      </c>
      <c r="C34" s="33">
        <v>5705.78</v>
      </c>
      <c r="D34" s="34">
        <v>10400</v>
      </c>
      <c r="E34" s="146"/>
    </row>
    <row r="35" spans="1:9" x14ac:dyDescent="0.3">
      <c r="A35" s="17" t="s">
        <v>274</v>
      </c>
      <c r="B35" s="17" t="s">
        <v>55</v>
      </c>
      <c r="C35" s="33"/>
      <c r="D35" s="34"/>
      <c r="E35" s="146"/>
      <c r="G35" s="436"/>
    </row>
    <row r="36" spans="1:9" x14ac:dyDescent="0.3">
      <c r="A36" s="16" t="s">
        <v>38</v>
      </c>
      <c r="B36" s="16" t="s">
        <v>49</v>
      </c>
      <c r="C36" s="33">
        <v>3714.29</v>
      </c>
      <c r="D36" s="34">
        <f>2882.98+222.14+488.06+121.11</f>
        <v>3714.29</v>
      </c>
      <c r="E36" s="146"/>
      <c r="G36" s="436"/>
    </row>
    <row r="37" spans="1:9" x14ac:dyDescent="0.3">
      <c r="A37" s="16" t="s">
        <v>39</v>
      </c>
      <c r="B37" s="16" t="s">
        <v>326</v>
      </c>
      <c r="C37" s="82">
        <f>SUM(C38:C43)</f>
        <v>4697787.0999999996</v>
      </c>
      <c r="D37" s="82">
        <f>SUM(D38:D43)</f>
        <v>5015616.87</v>
      </c>
      <c r="E37" s="146"/>
      <c r="G37" s="437"/>
      <c r="H37" s="428"/>
      <c r="I37" s="428"/>
    </row>
    <row r="38" spans="1:9" x14ac:dyDescent="0.3">
      <c r="A38" s="17" t="s">
        <v>323</v>
      </c>
      <c r="B38" s="17" t="s">
        <v>327</v>
      </c>
      <c r="C38" s="33">
        <v>1216155</v>
      </c>
      <c r="D38" s="21">
        <v>1868736</v>
      </c>
      <c r="E38" s="146"/>
      <c r="G38" s="436"/>
    </row>
    <row r="39" spans="1:9" x14ac:dyDescent="0.3">
      <c r="A39" s="17" t="s">
        <v>324</v>
      </c>
      <c r="B39" s="17" t="s">
        <v>328</v>
      </c>
      <c r="C39" s="33">
        <v>28219.9</v>
      </c>
      <c r="D39" s="364">
        <v>6600</v>
      </c>
      <c r="E39" s="146"/>
    </row>
    <row r="40" spans="1:9" x14ac:dyDescent="0.3">
      <c r="A40" s="17" t="s">
        <v>325</v>
      </c>
      <c r="B40" s="17" t="s">
        <v>331</v>
      </c>
      <c r="C40" s="33">
        <f>79126.2+213228</f>
        <v>292354.2</v>
      </c>
      <c r="D40" s="34">
        <f>117151+79126.17</f>
        <v>196277.16999999998</v>
      </c>
      <c r="E40" s="146"/>
    </row>
    <row r="41" spans="1:9" x14ac:dyDescent="0.3">
      <c r="A41" s="17" t="s">
        <v>330</v>
      </c>
      <c r="B41" s="17" t="s">
        <v>332</v>
      </c>
      <c r="C41" s="33"/>
      <c r="D41" s="34"/>
      <c r="E41" s="146"/>
    </row>
    <row r="42" spans="1:9" x14ac:dyDescent="0.3">
      <c r="A42" s="17" t="s">
        <v>333</v>
      </c>
      <c r="B42" s="17" t="s">
        <v>429</v>
      </c>
      <c r="C42" s="33">
        <f>2541085</f>
        <v>2541085</v>
      </c>
      <c r="D42" s="34">
        <f>1988109+51280+416591</f>
        <v>2455980</v>
      </c>
      <c r="E42" s="146"/>
    </row>
    <row r="43" spans="1:9" x14ac:dyDescent="0.3">
      <c r="A43" s="17" t="s">
        <v>430</v>
      </c>
      <c r="B43" s="17" t="s">
        <v>329</v>
      </c>
      <c r="C43" s="33">
        <f>197699+112959+309315</f>
        <v>619973</v>
      </c>
      <c r="D43" s="34">
        <f>217865+198855+71303.7</f>
        <v>488023.7</v>
      </c>
      <c r="E43" s="146"/>
    </row>
    <row r="44" spans="1:9" ht="30" x14ac:dyDescent="0.3">
      <c r="A44" s="16" t="s">
        <v>40</v>
      </c>
      <c r="B44" s="16" t="s">
        <v>28</v>
      </c>
      <c r="C44" s="33"/>
      <c r="D44" s="34"/>
      <c r="E44" s="146"/>
    </row>
    <row r="45" spans="1:9" x14ac:dyDescent="0.3">
      <c r="A45" s="16" t="s">
        <v>41</v>
      </c>
      <c r="B45" s="16" t="s">
        <v>3151</v>
      </c>
      <c r="C45" s="33">
        <f>600+145625.07+11484.88</f>
        <v>157709.95000000001</v>
      </c>
      <c r="D45" s="34">
        <f>12084.9+110475+111070+244028-244027.5-48805.5-27114.17</f>
        <v>157710.73000000004</v>
      </c>
      <c r="E45" s="146"/>
    </row>
    <row r="46" spans="1:9" x14ac:dyDescent="0.3">
      <c r="A46" s="16" t="s">
        <v>42</v>
      </c>
      <c r="B46" s="16" t="s">
        <v>25</v>
      </c>
      <c r="C46" s="33"/>
      <c r="D46" s="34"/>
      <c r="E46" s="146"/>
    </row>
    <row r="47" spans="1:9" x14ac:dyDescent="0.3">
      <c r="A47" s="16" t="s">
        <v>43</v>
      </c>
      <c r="B47" s="16" t="s">
        <v>26</v>
      </c>
      <c r="C47" s="33">
        <v>318</v>
      </c>
      <c r="D47" s="34">
        <v>318</v>
      </c>
      <c r="E47" s="146"/>
    </row>
    <row r="48" spans="1:9" x14ac:dyDescent="0.3">
      <c r="A48" s="16" t="s">
        <v>44</v>
      </c>
      <c r="B48" s="16" t="s">
        <v>279</v>
      </c>
      <c r="C48" s="82">
        <f>SUM(C49:C51)</f>
        <v>205100</v>
      </c>
      <c r="D48" s="82">
        <f>SUM(D49:D51)</f>
        <v>281169</v>
      </c>
      <c r="E48" s="146"/>
    </row>
    <row r="49" spans="1:5" x14ac:dyDescent="0.3">
      <c r="A49" s="96" t="s">
        <v>338</v>
      </c>
      <c r="B49" s="96" t="s">
        <v>341</v>
      </c>
      <c r="C49" s="33">
        <v>193000</v>
      </c>
      <c r="D49" s="34">
        <v>261666</v>
      </c>
      <c r="E49" s="146"/>
    </row>
    <row r="50" spans="1:5" x14ac:dyDescent="0.3">
      <c r="A50" s="96" t="s">
        <v>339</v>
      </c>
      <c r="B50" s="96" t="s">
        <v>340</v>
      </c>
      <c r="C50" s="33">
        <f>2800+2100</f>
        <v>4900</v>
      </c>
      <c r="D50" s="34">
        <v>12303</v>
      </c>
      <c r="E50" s="146"/>
    </row>
    <row r="51" spans="1:5" x14ac:dyDescent="0.3">
      <c r="A51" s="96" t="s">
        <v>342</v>
      </c>
      <c r="B51" s="96" t="s">
        <v>343</v>
      </c>
      <c r="C51" s="33">
        <v>7200</v>
      </c>
      <c r="D51" s="34">
        <v>7200</v>
      </c>
      <c r="E51" s="146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6"/>
    </row>
    <row r="53" spans="1:5" x14ac:dyDescent="0.3">
      <c r="A53" s="16" t="s">
        <v>46</v>
      </c>
      <c r="B53" s="16" t="s">
        <v>6</v>
      </c>
      <c r="C53" s="33">
        <f>768.75+4274.86+268088.36+319947.17</f>
        <v>593079.1399999999</v>
      </c>
      <c r="D53" s="34">
        <f>31422+82015.1+4274.86+244027.5+48805.5+27114.17+768.75</f>
        <v>438427.88</v>
      </c>
      <c r="E53" s="146"/>
    </row>
    <row r="54" spans="1:5" ht="30" x14ac:dyDescent="0.3">
      <c r="A54" s="14">
        <v>1.3</v>
      </c>
      <c r="B54" s="86" t="s">
        <v>368</v>
      </c>
      <c r="C54" s="83">
        <f>SUM(C55:C56)</f>
        <v>293786.09999999998</v>
      </c>
      <c r="D54" s="83">
        <f>SUM(D55:D56)</f>
        <v>96699</v>
      </c>
      <c r="E54" s="146"/>
    </row>
    <row r="55" spans="1:5" ht="30" x14ac:dyDescent="0.3">
      <c r="A55" s="16" t="s">
        <v>50</v>
      </c>
      <c r="B55" s="16" t="s">
        <v>48</v>
      </c>
      <c r="C55" s="33">
        <v>293786.09999999998</v>
      </c>
      <c r="D55" s="34">
        <v>96699</v>
      </c>
      <c r="E55" s="146"/>
    </row>
    <row r="56" spans="1:5" x14ac:dyDescent="0.3">
      <c r="A56" s="16" t="s">
        <v>51</v>
      </c>
      <c r="B56" s="16" t="s">
        <v>47</v>
      </c>
      <c r="C56" s="33"/>
      <c r="D56" s="34"/>
      <c r="E56" s="146"/>
    </row>
    <row r="57" spans="1:5" x14ac:dyDescent="0.3">
      <c r="A57" s="14">
        <v>1.4</v>
      </c>
      <c r="B57" s="14" t="s">
        <v>370</v>
      </c>
      <c r="C57" s="33"/>
      <c r="D57" s="34"/>
      <c r="E57" s="146"/>
    </row>
    <row r="58" spans="1:5" x14ac:dyDescent="0.3">
      <c r="A58" s="14">
        <v>1.5</v>
      </c>
      <c r="B58" s="14" t="s">
        <v>7</v>
      </c>
      <c r="C58" s="37"/>
      <c r="D58" s="40"/>
      <c r="E58" s="146"/>
    </row>
    <row r="59" spans="1:5" x14ac:dyDescent="0.3">
      <c r="A59" s="14">
        <v>1.6</v>
      </c>
      <c r="B59" s="45" t="s">
        <v>8</v>
      </c>
      <c r="C59" s="83">
        <f>SUM(C60:C64)</f>
        <v>1155.1399999999999</v>
      </c>
      <c r="D59" s="83">
        <f>SUM(D60:D64)</f>
        <v>1155.1399999999999</v>
      </c>
      <c r="E59" s="146"/>
    </row>
    <row r="60" spans="1:5" x14ac:dyDescent="0.3">
      <c r="A60" s="16" t="s">
        <v>280</v>
      </c>
      <c r="B60" s="46" t="s">
        <v>52</v>
      </c>
      <c r="C60" s="37"/>
      <c r="D60" s="40"/>
      <c r="E60" s="146"/>
    </row>
    <row r="61" spans="1:5" ht="30" x14ac:dyDescent="0.3">
      <c r="A61" s="16" t="s">
        <v>281</v>
      </c>
      <c r="B61" s="46" t="s">
        <v>54</v>
      </c>
      <c r="C61" s="37"/>
      <c r="D61" s="40"/>
      <c r="E61" s="146"/>
    </row>
    <row r="62" spans="1:5" x14ac:dyDescent="0.3">
      <c r="A62" s="16" t="s">
        <v>282</v>
      </c>
      <c r="B62" s="46" t="s">
        <v>53</v>
      </c>
      <c r="C62" s="40"/>
      <c r="D62" s="40"/>
      <c r="E62" s="146"/>
    </row>
    <row r="63" spans="1:5" x14ac:dyDescent="0.3">
      <c r="A63" s="16" t="s">
        <v>283</v>
      </c>
      <c r="B63" s="46" t="s">
        <v>27</v>
      </c>
      <c r="C63" s="37"/>
      <c r="D63" s="40"/>
      <c r="E63" s="146"/>
    </row>
    <row r="64" spans="1:5" x14ac:dyDescent="0.3">
      <c r="A64" s="16" t="s">
        <v>309</v>
      </c>
      <c r="B64" s="197" t="s">
        <v>310</v>
      </c>
      <c r="C64" s="37">
        <f>1866.83-659.69-52</f>
        <v>1155.1399999999999</v>
      </c>
      <c r="D64" s="198">
        <f>1866.83-659.69-52</f>
        <v>1155.1399999999999</v>
      </c>
      <c r="E64" s="146"/>
    </row>
    <row r="65" spans="1:5" x14ac:dyDescent="0.3">
      <c r="A65" s="13">
        <v>2</v>
      </c>
      <c r="B65" s="47" t="s">
        <v>95</v>
      </c>
      <c r="C65" s="246"/>
      <c r="D65" s="117">
        <f>SUM(D66:D71)</f>
        <v>160850</v>
      </c>
      <c r="E65" s="146"/>
    </row>
    <row r="66" spans="1:5" x14ac:dyDescent="0.3">
      <c r="A66" s="15">
        <v>2.1</v>
      </c>
      <c r="B66" s="48" t="s">
        <v>89</v>
      </c>
      <c r="C66" s="246"/>
      <c r="D66" s="42"/>
      <c r="E66" s="146"/>
    </row>
    <row r="67" spans="1:5" x14ac:dyDescent="0.3">
      <c r="A67" s="15">
        <v>2.2000000000000002</v>
      </c>
      <c r="B67" s="48" t="s">
        <v>93</v>
      </c>
      <c r="C67" s="248"/>
      <c r="D67" s="43"/>
      <c r="E67" s="146"/>
    </row>
    <row r="68" spans="1:5" x14ac:dyDescent="0.3">
      <c r="A68" s="15">
        <v>2.2999999999999998</v>
      </c>
      <c r="B68" s="48" t="s">
        <v>92</v>
      </c>
      <c r="C68" s="248"/>
      <c r="D68" s="43"/>
      <c r="E68" s="146"/>
    </row>
    <row r="69" spans="1:5" x14ac:dyDescent="0.3">
      <c r="A69" s="15">
        <v>2.4</v>
      </c>
      <c r="B69" s="48" t="s">
        <v>94</v>
      </c>
      <c r="C69" s="248"/>
      <c r="D69" s="43">
        <v>160850</v>
      </c>
      <c r="E69" s="146"/>
    </row>
    <row r="70" spans="1:5" x14ac:dyDescent="0.3">
      <c r="A70" s="15">
        <v>2.5</v>
      </c>
      <c r="B70" s="48" t="s">
        <v>90</v>
      </c>
      <c r="C70" s="248"/>
      <c r="D70" s="43"/>
      <c r="E70" s="146"/>
    </row>
    <row r="71" spans="1:5" x14ac:dyDescent="0.3">
      <c r="A71" s="15">
        <v>2.6</v>
      </c>
      <c r="B71" s="48" t="s">
        <v>91</v>
      </c>
      <c r="C71" s="248"/>
      <c r="D71" s="43"/>
      <c r="E71" s="146"/>
    </row>
    <row r="72" spans="1:5" s="2" customFormat="1" x14ac:dyDescent="0.3">
      <c r="A72" s="13">
        <v>3</v>
      </c>
      <c r="B72" s="244" t="s">
        <v>389</v>
      </c>
      <c r="C72" s="247"/>
      <c r="D72" s="245"/>
      <c r="E72" s="104"/>
    </row>
    <row r="73" spans="1:5" s="2" customFormat="1" x14ac:dyDescent="0.3">
      <c r="A73" s="13">
        <v>4</v>
      </c>
      <c r="B73" s="13" t="s">
        <v>235</v>
      </c>
      <c r="C73" s="247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4"/>
    </row>
    <row r="75" spans="1:5" s="2" customFormat="1" x14ac:dyDescent="0.3">
      <c r="A75" s="15">
        <v>4.2</v>
      </c>
      <c r="B75" s="15" t="s">
        <v>237</v>
      </c>
      <c r="C75" s="8"/>
      <c r="D75" s="8"/>
      <c r="E75" s="104"/>
    </row>
    <row r="76" spans="1:5" s="2" customFormat="1" x14ac:dyDescent="0.3">
      <c r="A76" s="13">
        <v>5</v>
      </c>
      <c r="B76" s="242" t="s">
        <v>262</v>
      </c>
      <c r="C76" s="8"/>
      <c r="D76" s="84"/>
      <c r="E76" s="104"/>
    </row>
    <row r="77" spans="1:5" s="2" customFormat="1" x14ac:dyDescent="0.3">
      <c r="A77" s="340"/>
      <c r="B77" s="340"/>
      <c r="C77" s="12"/>
      <c r="D77" s="12"/>
      <c r="E77" s="104"/>
    </row>
    <row r="78" spans="1:5" s="2" customFormat="1" x14ac:dyDescent="0.3">
      <c r="A78" s="490" t="s">
        <v>431</v>
      </c>
      <c r="B78" s="490"/>
      <c r="C78" s="490"/>
      <c r="D78" s="490"/>
      <c r="E78" s="104"/>
    </row>
    <row r="79" spans="1:5" s="2" customFormat="1" x14ac:dyDescent="0.3">
      <c r="A79" s="340"/>
      <c r="B79" s="340"/>
      <c r="C79" s="12"/>
      <c r="D79" s="12"/>
      <c r="E79" s="104"/>
    </row>
    <row r="80" spans="1:5" s="23" customFormat="1" ht="12.75" x14ac:dyDescent="0.2"/>
    <row r="81" spans="1:7" s="2" customFormat="1" x14ac:dyDescent="0.3">
      <c r="A81" s="68" t="s">
        <v>96</v>
      </c>
      <c r="E81" s="5"/>
    </row>
    <row r="82" spans="1:7" s="2" customFormat="1" x14ac:dyDescent="0.3">
      <c r="E82"/>
      <c r="F82"/>
      <c r="G82"/>
    </row>
    <row r="83" spans="1:7" s="2" customFormat="1" x14ac:dyDescent="0.3">
      <c r="D83" s="12"/>
      <c r="E83"/>
      <c r="F83"/>
      <c r="G83"/>
    </row>
    <row r="84" spans="1:7" s="2" customFormat="1" x14ac:dyDescent="0.3">
      <c r="A84"/>
      <c r="B84" s="44" t="s">
        <v>432</v>
      </c>
      <c r="D84" s="12"/>
      <c r="E84"/>
      <c r="F84"/>
      <c r="G84"/>
    </row>
    <row r="85" spans="1:7" s="2" customFormat="1" x14ac:dyDescent="0.3">
      <c r="A85"/>
      <c r="B85" s="491" t="s">
        <v>433</v>
      </c>
      <c r="C85" s="491"/>
      <c r="D85" s="491"/>
      <c r="E85"/>
      <c r="F85"/>
      <c r="G85"/>
    </row>
    <row r="86" spans="1:7" customFormat="1" ht="12.75" x14ac:dyDescent="0.2">
      <c r="B86" s="65" t="s">
        <v>434</v>
      </c>
    </row>
    <row r="87" spans="1:7" s="2" customFormat="1" x14ac:dyDescent="0.3">
      <c r="A87" s="11"/>
      <c r="B87" s="491" t="s">
        <v>435</v>
      </c>
      <c r="C87" s="491"/>
      <c r="D87" s="491"/>
    </row>
    <row r="88" spans="1:7" s="23" customFormat="1" ht="12.75" x14ac:dyDescent="0.2"/>
    <row r="89" spans="1:7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G19" sqref="G19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307</v>
      </c>
      <c r="B1" s="76"/>
      <c r="C1" s="487" t="s">
        <v>97</v>
      </c>
      <c r="D1" s="487"/>
      <c r="E1" s="90"/>
    </row>
    <row r="2" spans="1:5" s="6" customFormat="1" x14ac:dyDescent="0.3">
      <c r="A2" s="73" t="s">
        <v>301</v>
      </c>
      <c r="B2" s="76"/>
      <c r="C2" s="485" t="str">
        <f>'ფორმა N1'!L2</f>
        <v>22.09-12.10.2020</v>
      </c>
      <c r="D2" s="485"/>
      <c r="E2" s="90"/>
    </row>
    <row r="3" spans="1:5" s="6" customFormat="1" x14ac:dyDescent="0.3">
      <c r="A3" s="75" t="s">
        <v>128</v>
      </c>
      <c r="B3" s="73"/>
      <c r="C3" s="158"/>
      <c r="D3" s="158"/>
      <c r="E3" s="90"/>
    </row>
    <row r="4" spans="1:5" s="6" customFormat="1" x14ac:dyDescent="0.3">
      <c r="A4" s="75"/>
      <c r="B4" s="75"/>
      <c r="C4" s="158"/>
      <c r="D4" s="158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408" t="str">
        <f>'ფორმა N1'!A5</f>
        <v>მ.პ.გ. ქართული ოცნება დემოკრატიული საქართველო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302</v>
      </c>
      <c r="B10" s="97"/>
      <c r="C10" s="4"/>
      <c r="D10" s="4"/>
      <c r="E10" s="92"/>
    </row>
    <row r="11" spans="1:5" s="10" customFormat="1" x14ac:dyDescent="0.2">
      <c r="A11" s="97" t="s">
        <v>303</v>
      </c>
      <c r="B11" s="97"/>
      <c r="C11" s="4"/>
      <c r="D11" s="4"/>
      <c r="E11" s="93"/>
    </row>
    <row r="12" spans="1:5" s="10" customFormat="1" x14ac:dyDescent="0.2">
      <c r="A12" s="86" t="s">
        <v>261</v>
      </c>
      <c r="B12" s="86"/>
      <c r="C12" s="4"/>
      <c r="D12" s="4"/>
      <c r="E12" s="93"/>
    </row>
    <row r="13" spans="1:5" s="10" customFormat="1" x14ac:dyDescent="0.2">
      <c r="A13" s="86" t="s">
        <v>261</v>
      </c>
      <c r="B13" s="86"/>
      <c r="C13" s="4"/>
      <c r="D13" s="4"/>
      <c r="E13" s="93"/>
    </row>
    <row r="14" spans="1:5" s="10" customFormat="1" x14ac:dyDescent="0.2">
      <c r="A14" s="86" t="s">
        <v>261</v>
      </c>
      <c r="B14" s="86"/>
      <c r="C14" s="4"/>
      <c r="D14" s="4"/>
      <c r="E14" s="93"/>
    </row>
    <row r="15" spans="1:5" s="10" customFormat="1" x14ac:dyDescent="0.2">
      <c r="A15" s="86" t="s">
        <v>261</v>
      </c>
      <c r="B15" s="86"/>
      <c r="C15" s="4"/>
      <c r="D15" s="4"/>
      <c r="E15" s="93"/>
    </row>
    <row r="16" spans="1:5" s="10" customFormat="1" x14ac:dyDescent="0.2">
      <c r="A16" s="86" t="s">
        <v>261</v>
      </c>
      <c r="B16" s="86"/>
      <c r="C16" s="4"/>
      <c r="D16" s="4"/>
      <c r="E16" s="93"/>
    </row>
    <row r="17" spans="1:5" s="10" customFormat="1" ht="17.25" customHeight="1" x14ac:dyDescent="0.2">
      <c r="A17" s="97" t="s">
        <v>304</v>
      </c>
      <c r="B17" s="97" t="s">
        <v>484</v>
      </c>
      <c r="C17" s="438">
        <v>268088.36</v>
      </c>
      <c r="D17" s="438">
        <f>31422+82015.1</f>
        <v>113437.1</v>
      </c>
      <c r="E17" s="93"/>
    </row>
    <row r="18" spans="1:5" s="10" customFormat="1" ht="18" customHeight="1" x14ac:dyDescent="0.2">
      <c r="A18" s="97" t="s">
        <v>305</v>
      </c>
      <c r="B18" s="97" t="s">
        <v>485</v>
      </c>
      <c r="C18" s="416">
        <v>4274.8599999999997</v>
      </c>
      <c r="D18" s="416">
        <v>4274.8599999999997</v>
      </c>
      <c r="E18" s="93"/>
    </row>
    <row r="19" spans="1:5" s="10" customFormat="1" ht="19.149999999999999" customHeight="1" x14ac:dyDescent="0.2">
      <c r="A19" s="97" t="s">
        <v>486</v>
      </c>
      <c r="B19" s="97" t="s">
        <v>3086</v>
      </c>
      <c r="C19" s="438">
        <v>319947.17</v>
      </c>
      <c r="D19" s="438">
        <f>244027.5+48805.5+27114.17</f>
        <v>319947.17</v>
      </c>
      <c r="E19" s="93"/>
    </row>
    <row r="20" spans="1:5" s="10" customFormat="1" ht="30" x14ac:dyDescent="0.2">
      <c r="A20" s="97" t="s">
        <v>3085</v>
      </c>
      <c r="B20" s="97" t="s">
        <v>3144</v>
      </c>
      <c r="C20" s="438">
        <f>D20</f>
        <v>768.75</v>
      </c>
      <c r="D20" s="438">
        <v>768.75</v>
      </c>
      <c r="E20" s="93"/>
    </row>
    <row r="21" spans="1:5" s="10" customFormat="1" ht="30" x14ac:dyDescent="0.2">
      <c r="A21" s="97" t="s">
        <v>3143</v>
      </c>
      <c r="B21" s="97"/>
      <c r="C21" s="438"/>
      <c r="D21" s="438"/>
      <c r="E21" s="93"/>
    </row>
    <row r="22" spans="1:5" s="10" customFormat="1" x14ac:dyDescent="0.2">
      <c r="A22" s="86" t="s">
        <v>261</v>
      </c>
      <c r="B22" s="86"/>
      <c r="C22" s="4"/>
      <c r="D22" s="4"/>
      <c r="E22" s="93"/>
    </row>
    <row r="23" spans="1:5" s="10" customFormat="1" x14ac:dyDescent="0.2">
      <c r="A23" s="86" t="s">
        <v>261</v>
      </c>
      <c r="B23" s="86"/>
      <c r="C23" s="4"/>
      <c r="D23" s="4"/>
      <c r="E23" s="93"/>
    </row>
    <row r="24" spans="1:5" s="3" customFormat="1" x14ac:dyDescent="0.2">
      <c r="A24" s="87"/>
      <c r="B24" s="87"/>
      <c r="C24" s="4"/>
      <c r="D24" s="4"/>
      <c r="E24" s="94"/>
    </row>
    <row r="25" spans="1:5" x14ac:dyDescent="0.3">
      <c r="A25" s="98"/>
      <c r="B25" s="98" t="s">
        <v>308</v>
      </c>
      <c r="C25" s="85">
        <f>SUM(C10:C24)</f>
        <v>593079.1399999999</v>
      </c>
      <c r="D25" s="85">
        <f>SUM(D10:D24)</f>
        <v>438427.88</v>
      </c>
      <c r="E25" s="95"/>
    </row>
    <row r="26" spans="1:5" x14ac:dyDescent="0.3">
      <c r="A26" s="44"/>
      <c r="B26" s="44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6" t="s">
        <v>373</v>
      </c>
    </row>
    <row r="30" spans="1:5" x14ac:dyDescent="0.3">
      <c r="A30" s="196"/>
    </row>
    <row r="31" spans="1:5" x14ac:dyDescent="0.3">
      <c r="A31" s="196" t="s">
        <v>321</v>
      </c>
    </row>
    <row r="32" spans="1:5" s="23" customFormat="1" ht="12.75" x14ac:dyDescent="0.2"/>
    <row r="33" spans="1:9" x14ac:dyDescent="0.3">
      <c r="A33" s="68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8"/>
      <c r="B36" s="68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5"/>
      <c r="B38" s="65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BreakPreview" topLeftCell="A25" zoomScale="80" zoomScaleSheetLayoutView="80" workbookViewId="0">
      <selection activeCell="M38" sqref="M38"/>
    </sheetView>
  </sheetViews>
  <sheetFormatPr defaultColWidth="9.140625" defaultRowHeight="12.75" x14ac:dyDescent="0.2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 x14ac:dyDescent="0.3">
      <c r="A1" s="73" t="s">
        <v>406</v>
      </c>
      <c r="B1" s="73"/>
      <c r="C1" s="76"/>
      <c r="D1" s="76"/>
      <c r="E1" s="76"/>
      <c r="F1" s="76"/>
      <c r="G1" s="253"/>
      <c r="H1" s="253"/>
      <c r="I1" s="487" t="s">
        <v>97</v>
      </c>
      <c r="J1" s="487"/>
    </row>
    <row r="2" spans="1:10" ht="15" x14ac:dyDescent="0.3">
      <c r="A2" s="75" t="s">
        <v>128</v>
      </c>
      <c r="B2" s="73"/>
      <c r="C2" s="76"/>
      <c r="D2" s="76"/>
      <c r="E2" s="76"/>
      <c r="F2" s="76"/>
      <c r="G2" s="253"/>
      <c r="H2" s="253"/>
      <c r="I2" s="485" t="str">
        <f>'ფორმა N1'!L2</f>
        <v>22.09-12.10.2020</v>
      </c>
      <c r="J2" s="485"/>
    </row>
    <row r="3" spans="1:10" ht="15" x14ac:dyDescent="0.3">
      <c r="A3" s="75"/>
      <c r="B3" s="75"/>
      <c r="C3" s="73"/>
      <c r="D3" s="73"/>
      <c r="E3" s="73"/>
      <c r="F3" s="73"/>
      <c r="G3" s="253"/>
      <c r="H3" s="253"/>
      <c r="I3" s="253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408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252"/>
      <c r="B7" s="252"/>
      <c r="C7" s="252"/>
      <c r="D7" s="252"/>
      <c r="E7" s="252"/>
      <c r="F7" s="252"/>
      <c r="G7" s="77"/>
      <c r="H7" s="77"/>
      <c r="I7" s="77"/>
    </row>
    <row r="8" spans="1:10" ht="45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09" t="s">
        <v>319</v>
      </c>
    </row>
    <row r="9" spans="1:10" ht="15" x14ac:dyDescent="0.2">
      <c r="A9" s="86">
        <v>1</v>
      </c>
      <c r="B9" s="97" t="s">
        <v>3087</v>
      </c>
      <c r="C9" s="97" t="s">
        <v>3088</v>
      </c>
      <c r="D9" s="97" t="s">
        <v>3089</v>
      </c>
      <c r="E9" s="97" t="s">
        <v>3090</v>
      </c>
      <c r="F9" s="97" t="s">
        <v>319</v>
      </c>
      <c r="G9" s="438">
        <v>2500</v>
      </c>
      <c r="H9" s="438">
        <v>2500</v>
      </c>
      <c r="I9" s="438">
        <v>490</v>
      </c>
      <c r="J9" s="209" t="s">
        <v>0</v>
      </c>
    </row>
    <row r="10" spans="1:10" ht="15" x14ac:dyDescent="0.2">
      <c r="A10" s="86">
        <v>2</v>
      </c>
      <c r="B10" s="97" t="s">
        <v>3091</v>
      </c>
      <c r="C10" s="97" t="s">
        <v>3092</v>
      </c>
      <c r="D10" s="97" t="s">
        <v>3093</v>
      </c>
      <c r="E10" s="97" t="s">
        <v>3094</v>
      </c>
      <c r="F10" s="97" t="s">
        <v>319</v>
      </c>
      <c r="G10" s="438">
        <v>1100</v>
      </c>
      <c r="H10" s="438">
        <v>1100</v>
      </c>
      <c r="I10" s="438">
        <v>95</v>
      </c>
    </row>
    <row r="11" spans="1:10" ht="45" x14ac:dyDescent="0.2">
      <c r="A11" s="86">
        <v>3</v>
      </c>
      <c r="B11" s="97" t="s">
        <v>3095</v>
      </c>
      <c r="C11" s="97" t="s">
        <v>3096</v>
      </c>
      <c r="D11" s="97" t="s">
        <v>3097</v>
      </c>
      <c r="E11" s="97" t="s">
        <v>3098</v>
      </c>
      <c r="F11" s="97" t="s">
        <v>319</v>
      </c>
      <c r="G11" s="438">
        <v>1100</v>
      </c>
      <c r="H11" s="438">
        <v>1100</v>
      </c>
      <c r="I11" s="438">
        <v>95</v>
      </c>
    </row>
    <row r="12" spans="1:10" ht="45" x14ac:dyDescent="0.2">
      <c r="A12" s="86">
        <v>4</v>
      </c>
      <c r="B12" s="97" t="s">
        <v>3099</v>
      </c>
      <c r="C12" s="97" t="s">
        <v>3100</v>
      </c>
      <c r="D12" s="97" t="s">
        <v>3101</v>
      </c>
      <c r="E12" s="97" t="s">
        <v>3102</v>
      </c>
      <c r="F12" s="97" t="s">
        <v>319</v>
      </c>
      <c r="G12" s="438">
        <v>2500</v>
      </c>
      <c r="H12" s="438">
        <v>2500</v>
      </c>
      <c r="I12" s="438">
        <v>500</v>
      </c>
    </row>
    <row r="13" spans="1:10" ht="60" x14ac:dyDescent="0.2">
      <c r="A13" s="86">
        <v>5</v>
      </c>
      <c r="B13" s="97" t="s">
        <v>3103</v>
      </c>
      <c r="C13" s="97" t="s">
        <v>3104</v>
      </c>
      <c r="D13" s="97" t="s">
        <v>3105</v>
      </c>
      <c r="E13" s="97" t="s">
        <v>3106</v>
      </c>
      <c r="F13" s="97" t="s">
        <v>319</v>
      </c>
      <c r="G13" s="438">
        <v>1100</v>
      </c>
      <c r="H13" s="438">
        <v>1100</v>
      </c>
      <c r="I13" s="438">
        <v>95</v>
      </c>
    </row>
    <row r="14" spans="1:10" ht="30" x14ac:dyDescent="0.2">
      <c r="A14" s="86">
        <v>6</v>
      </c>
      <c r="B14" s="97" t="s">
        <v>3107</v>
      </c>
      <c r="C14" s="97" t="s">
        <v>3108</v>
      </c>
      <c r="D14" s="97" t="s">
        <v>3109</v>
      </c>
      <c r="E14" s="97" t="s">
        <v>3110</v>
      </c>
      <c r="F14" s="97" t="s">
        <v>319</v>
      </c>
      <c r="G14" s="438">
        <v>2500</v>
      </c>
      <c r="H14" s="438">
        <v>2500</v>
      </c>
      <c r="I14" s="438">
        <v>490</v>
      </c>
    </row>
    <row r="15" spans="1:10" ht="15" x14ac:dyDescent="0.2">
      <c r="A15" s="86">
        <v>7</v>
      </c>
      <c r="B15" s="97" t="s">
        <v>3111</v>
      </c>
      <c r="C15" s="97" t="s">
        <v>3112</v>
      </c>
      <c r="D15" s="97">
        <v>1508064250</v>
      </c>
      <c r="E15" s="97" t="s">
        <v>3113</v>
      </c>
      <c r="F15" s="97" t="s">
        <v>319</v>
      </c>
      <c r="G15" s="438">
        <v>3125</v>
      </c>
      <c r="H15" s="438">
        <v>3125</v>
      </c>
      <c r="I15" s="438">
        <v>612.5</v>
      </c>
    </row>
    <row r="16" spans="1:10" ht="75" x14ac:dyDescent="0.2">
      <c r="A16" s="86">
        <v>8</v>
      </c>
      <c r="B16" s="97" t="s">
        <v>3114</v>
      </c>
      <c r="C16" s="97" t="s">
        <v>3115</v>
      </c>
      <c r="D16" s="97" t="s">
        <v>3116</v>
      </c>
      <c r="E16" s="97" t="s">
        <v>3117</v>
      </c>
      <c r="F16" s="97" t="s">
        <v>319</v>
      </c>
      <c r="G16" s="438">
        <v>1875</v>
      </c>
      <c r="H16" s="438">
        <v>1875</v>
      </c>
      <c r="I16" s="438">
        <v>367.5</v>
      </c>
    </row>
    <row r="17" spans="1:9" ht="75" x14ac:dyDescent="0.2">
      <c r="A17" s="86">
        <v>9</v>
      </c>
      <c r="B17" s="97" t="s">
        <v>3087</v>
      </c>
      <c r="C17" s="97" t="s">
        <v>3118</v>
      </c>
      <c r="D17" s="97" t="s">
        <v>3119</v>
      </c>
      <c r="E17" s="97" t="s">
        <v>3117</v>
      </c>
      <c r="F17" s="97" t="s">
        <v>319</v>
      </c>
      <c r="G17" s="438">
        <v>1875</v>
      </c>
      <c r="H17" s="438">
        <v>1875</v>
      </c>
      <c r="I17" s="438">
        <v>367.5</v>
      </c>
    </row>
    <row r="18" spans="1:9" ht="45" x14ac:dyDescent="0.2">
      <c r="A18" s="86">
        <v>10</v>
      </c>
      <c r="B18" s="97" t="s">
        <v>3087</v>
      </c>
      <c r="C18" s="97" t="s">
        <v>3120</v>
      </c>
      <c r="D18" s="97" t="s">
        <v>3121</v>
      </c>
      <c r="E18" s="97" t="s">
        <v>3122</v>
      </c>
      <c r="F18" s="97" t="s">
        <v>319</v>
      </c>
      <c r="G18" s="438">
        <v>1100</v>
      </c>
      <c r="H18" s="438">
        <v>1100</v>
      </c>
      <c r="I18" s="438">
        <v>95</v>
      </c>
    </row>
    <row r="19" spans="1:9" ht="45" x14ac:dyDescent="0.2">
      <c r="A19" s="86">
        <v>11</v>
      </c>
      <c r="B19" s="97" t="s">
        <v>3087</v>
      </c>
      <c r="C19" s="97" t="s">
        <v>3123</v>
      </c>
      <c r="D19" s="97" t="s">
        <v>3124</v>
      </c>
      <c r="E19" s="97" t="s">
        <v>3122</v>
      </c>
      <c r="F19" s="97" t="s">
        <v>319</v>
      </c>
      <c r="G19" s="438">
        <v>1100</v>
      </c>
      <c r="H19" s="438">
        <v>1100</v>
      </c>
      <c r="I19" s="438">
        <v>95</v>
      </c>
    </row>
    <row r="20" spans="1:9" ht="45" x14ac:dyDescent="0.2">
      <c r="A20" s="86">
        <v>12</v>
      </c>
      <c r="B20" s="97" t="s">
        <v>3087</v>
      </c>
      <c r="C20" s="97" t="s">
        <v>3125</v>
      </c>
      <c r="D20" s="97" t="s">
        <v>3126</v>
      </c>
      <c r="E20" s="97" t="s">
        <v>3122</v>
      </c>
      <c r="F20" s="97" t="s">
        <v>319</v>
      </c>
      <c r="G20" s="438">
        <v>1100</v>
      </c>
      <c r="H20" s="438">
        <v>1100</v>
      </c>
      <c r="I20" s="438">
        <v>95</v>
      </c>
    </row>
    <row r="21" spans="1:9" ht="45" x14ac:dyDescent="0.2">
      <c r="A21" s="86">
        <v>13</v>
      </c>
      <c r="B21" s="97" t="s">
        <v>3127</v>
      </c>
      <c r="C21" s="97" t="s">
        <v>3125</v>
      </c>
      <c r="D21" s="97" t="s">
        <v>3128</v>
      </c>
      <c r="E21" s="97" t="s">
        <v>3129</v>
      </c>
      <c r="F21" s="97" t="s">
        <v>319</v>
      </c>
      <c r="G21" s="438">
        <v>787.5</v>
      </c>
      <c r="H21" s="438">
        <v>787.5</v>
      </c>
      <c r="I21" s="438">
        <v>33.75</v>
      </c>
    </row>
    <row r="22" spans="1:9" ht="45" x14ac:dyDescent="0.2">
      <c r="A22" s="86">
        <v>14</v>
      </c>
      <c r="B22" s="97" t="s">
        <v>3130</v>
      </c>
      <c r="C22" s="97" t="s">
        <v>3131</v>
      </c>
      <c r="D22" s="97" t="s">
        <v>3132</v>
      </c>
      <c r="E22" s="97" t="s">
        <v>3133</v>
      </c>
      <c r="F22" s="97" t="s">
        <v>319</v>
      </c>
      <c r="G22" s="438">
        <v>1562.5</v>
      </c>
      <c r="H22" s="438">
        <v>1562.5</v>
      </c>
      <c r="I22" s="438">
        <v>306.25</v>
      </c>
    </row>
    <row r="23" spans="1:9" ht="45" x14ac:dyDescent="0.2">
      <c r="A23" s="86">
        <v>15</v>
      </c>
      <c r="B23" s="97" t="s">
        <v>3134</v>
      </c>
      <c r="C23" s="97" t="s">
        <v>3135</v>
      </c>
      <c r="D23" s="97" t="s">
        <v>3136</v>
      </c>
      <c r="E23" s="97" t="s">
        <v>3133</v>
      </c>
      <c r="F23" s="97" t="s">
        <v>319</v>
      </c>
      <c r="G23" s="438">
        <v>1562.5</v>
      </c>
      <c r="H23" s="438">
        <v>1562.5</v>
      </c>
      <c r="I23" s="438">
        <v>306.25</v>
      </c>
    </row>
    <row r="24" spans="1:9" ht="45" x14ac:dyDescent="0.2">
      <c r="A24" s="86">
        <v>16</v>
      </c>
      <c r="B24" s="97" t="s">
        <v>3087</v>
      </c>
      <c r="C24" s="97" t="s">
        <v>3137</v>
      </c>
      <c r="D24" s="97" t="s">
        <v>3138</v>
      </c>
      <c r="E24" s="97" t="s">
        <v>3133</v>
      </c>
      <c r="F24" s="97" t="s">
        <v>319</v>
      </c>
      <c r="G24" s="438">
        <v>5000</v>
      </c>
      <c r="H24" s="438">
        <v>5000</v>
      </c>
      <c r="I24" s="438">
        <v>980</v>
      </c>
    </row>
    <row r="25" spans="1:9" ht="60" x14ac:dyDescent="0.2">
      <c r="A25" s="86">
        <v>17</v>
      </c>
      <c r="B25" s="97" t="s">
        <v>3139</v>
      </c>
      <c r="C25" s="97" t="s">
        <v>3140</v>
      </c>
      <c r="D25" s="97" t="s">
        <v>3141</v>
      </c>
      <c r="E25" s="97" t="s">
        <v>3142</v>
      </c>
      <c r="F25" s="97" t="s">
        <v>319</v>
      </c>
      <c r="G25" s="438">
        <v>10000</v>
      </c>
      <c r="H25" s="438">
        <v>10000</v>
      </c>
      <c r="I25" s="438">
        <v>1960</v>
      </c>
    </row>
    <row r="26" spans="1:9" ht="15" x14ac:dyDescent="0.2">
      <c r="A26" s="86"/>
      <c r="B26" s="97"/>
      <c r="C26" s="97"/>
      <c r="D26" s="97"/>
      <c r="E26" s="97"/>
      <c r="F26" s="97"/>
      <c r="G26" s="438"/>
      <c r="H26" s="438"/>
      <c r="I26" s="438"/>
    </row>
    <row r="27" spans="1:9" ht="15" x14ac:dyDescent="0.2">
      <c r="A27" s="86"/>
      <c r="B27" s="86"/>
      <c r="C27" s="86"/>
      <c r="D27" s="86"/>
      <c r="E27" s="86"/>
      <c r="F27" s="86"/>
      <c r="G27" s="4"/>
      <c r="H27" s="4"/>
      <c r="I27" s="4"/>
    </row>
    <row r="28" spans="1:9" ht="15" x14ac:dyDescent="0.2">
      <c r="A28" s="86" t="s">
        <v>259</v>
      </c>
      <c r="B28" s="86"/>
      <c r="C28" s="86"/>
      <c r="D28" s="86"/>
      <c r="E28" s="86"/>
      <c r="F28" s="97"/>
      <c r="G28" s="4"/>
      <c r="H28" s="4"/>
      <c r="I28" s="4"/>
    </row>
    <row r="29" spans="1:9" ht="15" x14ac:dyDescent="0.3">
      <c r="A29" s="86"/>
      <c r="B29" s="98"/>
      <c r="C29" s="98"/>
      <c r="D29" s="98"/>
      <c r="E29" s="98"/>
      <c r="F29" s="86" t="s">
        <v>394</v>
      </c>
      <c r="G29" s="85">
        <f>SUM(G9:G28)</f>
        <v>39887.5</v>
      </c>
      <c r="H29" s="85">
        <f>SUM(H9:H28)</f>
        <v>39887.5</v>
      </c>
      <c r="I29" s="85">
        <f>SUM(I9:I28)</f>
        <v>6983.75</v>
      </c>
    </row>
    <row r="30" spans="1:9" ht="15" x14ac:dyDescent="0.3">
      <c r="A30" s="207"/>
      <c r="B30" s="207"/>
      <c r="C30" s="207"/>
      <c r="D30" s="207"/>
      <c r="E30" s="207"/>
      <c r="F30" s="207"/>
      <c r="G30" s="207"/>
      <c r="H30" s="179"/>
      <c r="I30" s="179"/>
    </row>
    <row r="31" spans="1:9" ht="15" x14ac:dyDescent="0.3">
      <c r="A31" s="208" t="s">
        <v>407</v>
      </c>
      <c r="B31" s="208"/>
      <c r="C31" s="207"/>
      <c r="D31" s="207"/>
      <c r="E31" s="207"/>
      <c r="F31" s="207"/>
      <c r="G31" s="207"/>
      <c r="H31" s="179"/>
      <c r="I31" s="179"/>
    </row>
    <row r="32" spans="1:9" ht="15" x14ac:dyDescent="0.3">
      <c r="A32" s="208"/>
      <c r="B32" s="208"/>
      <c r="C32" s="207"/>
      <c r="D32" s="207"/>
      <c r="E32" s="207"/>
      <c r="F32" s="207"/>
      <c r="G32" s="207"/>
      <c r="H32" s="179"/>
      <c r="I32" s="179"/>
    </row>
    <row r="33" spans="1:9" ht="15" x14ac:dyDescent="0.3">
      <c r="A33" s="208"/>
      <c r="B33" s="208"/>
      <c r="C33" s="179"/>
      <c r="D33" s="179"/>
      <c r="E33" s="179"/>
      <c r="F33" s="179"/>
      <c r="G33" s="179"/>
      <c r="H33" s="179"/>
      <c r="I33" s="179"/>
    </row>
    <row r="34" spans="1:9" ht="15" x14ac:dyDescent="0.3">
      <c r="A34" s="208"/>
      <c r="B34" s="208"/>
      <c r="C34" s="179"/>
      <c r="D34" s="179"/>
      <c r="E34" s="179"/>
      <c r="F34" s="179"/>
      <c r="G34" s="179"/>
      <c r="H34" s="179"/>
      <c r="I34" s="179"/>
    </row>
    <row r="35" spans="1:9" x14ac:dyDescent="0.2">
      <c r="A35" s="205"/>
      <c r="B35" s="205"/>
      <c r="C35" s="205"/>
      <c r="D35" s="205"/>
      <c r="E35" s="205"/>
      <c r="F35" s="205"/>
      <c r="G35" s="205"/>
      <c r="H35" s="205"/>
      <c r="I35" s="205"/>
    </row>
    <row r="36" spans="1:9" ht="15" x14ac:dyDescent="0.3">
      <c r="A36" s="185" t="s">
        <v>96</v>
      </c>
      <c r="B36" s="185"/>
      <c r="C36" s="179"/>
      <c r="D36" s="179"/>
      <c r="E36" s="179"/>
      <c r="F36" s="179"/>
      <c r="G36" s="179"/>
      <c r="H36" s="179"/>
      <c r="I36" s="179"/>
    </row>
    <row r="37" spans="1:9" ht="15" x14ac:dyDescent="0.3">
      <c r="A37" s="179"/>
      <c r="B37" s="179"/>
      <c r="C37" s="179"/>
      <c r="D37" s="179"/>
      <c r="E37" s="179"/>
      <c r="F37" s="179"/>
      <c r="G37" s="179"/>
      <c r="H37" s="179"/>
      <c r="I37" s="179"/>
    </row>
    <row r="38" spans="1:9" ht="15" x14ac:dyDescent="0.3">
      <c r="A38" s="179"/>
      <c r="B38" s="179"/>
      <c r="C38" s="179"/>
      <c r="D38" s="179"/>
      <c r="E38" s="183"/>
      <c r="F38" s="183"/>
      <c r="G38" s="183"/>
      <c r="H38" s="179"/>
      <c r="I38" s="179"/>
    </row>
    <row r="39" spans="1:9" ht="15" x14ac:dyDescent="0.3">
      <c r="A39" s="185"/>
      <c r="B39" s="185"/>
      <c r="C39" s="185" t="s">
        <v>356</v>
      </c>
      <c r="D39" s="185"/>
      <c r="E39" s="185"/>
      <c r="F39" s="185"/>
      <c r="G39" s="185"/>
      <c r="H39" s="179"/>
      <c r="I39" s="179"/>
    </row>
    <row r="40" spans="1:9" ht="15" x14ac:dyDescent="0.3">
      <c r="A40" s="179"/>
      <c r="B40" s="179"/>
      <c r="C40" s="179" t="s">
        <v>355</v>
      </c>
      <c r="D40" s="179"/>
      <c r="E40" s="179"/>
      <c r="F40" s="179"/>
      <c r="G40" s="179"/>
      <c r="H40" s="179"/>
      <c r="I40" s="179"/>
    </row>
    <row r="41" spans="1:9" x14ac:dyDescent="0.2">
      <c r="A41" s="187"/>
      <c r="B41" s="187"/>
      <c r="C41" s="187" t="s">
        <v>127</v>
      </c>
      <c r="D41" s="187"/>
      <c r="E41" s="187"/>
      <c r="F41" s="187"/>
      <c r="G41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80" zoomScaleSheetLayoutView="80" workbookViewId="0">
      <selection activeCell="C21" sqref="C21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408</v>
      </c>
      <c r="B1" s="76"/>
      <c r="C1" s="76"/>
      <c r="D1" s="76"/>
      <c r="E1" s="76"/>
      <c r="F1" s="76"/>
      <c r="G1" s="487" t="s">
        <v>97</v>
      </c>
      <c r="H1" s="487"/>
      <c r="I1" s="345"/>
    </row>
    <row r="2" spans="1:9" ht="15" x14ac:dyDescent="0.3">
      <c r="A2" s="75" t="s">
        <v>128</v>
      </c>
      <c r="B2" s="76"/>
      <c r="C2" s="76"/>
      <c r="D2" s="76"/>
      <c r="E2" s="76"/>
      <c r="F2" s="76"/>
      <c r="G2" s="485" t="str">
        <f>'ფორმა N1'!L2</f>
        <v>22.09-12.10.2020</v>
      </c>
      <c r="H2" s="485"/>
      <c r="I2" s="75"/>
    </row>
    <row r="3" spans="1:9" ht="15" x14ac:dyDescent="0.3">
      <c r="A3" s="75"/>
      <c r="B3" s="75"/>
      <c r="C3" s="75"/>
      <c r="D3" s="75"/>
      <c r="E3" s="75"/>
      <c r="F3" s="75"/>
      <c r="G3" s="253"/>
      <c r="H3" s="253"/>
      <c r="I3" s="345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408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52"/>
      <c r="B7" s="252"/>
      <c r="C7" s="252"/>
      <c r="D7" s="252"/>
      <c r="E7" s="252"/>
      <c r="F7" s="252"/>
      <c r="G7" s="77"/>
      <c r="H7" s="77"/>
      <c r="I7" s="345"/>
    </row>
    <row r="8" spans="1:9" ht="45" x14ac:dyDescent="0.2">
      <c r="A8" s="341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 x14ac:dyDescent="0.2">
      <c r="A9" s="342"/>
      <c r="B9" s="343"/>
      <c r="C9" s="97"/>
      <c r="D9" s="97"/>
      <c r="E9" s="97"/>
      <c r="F9" s="97"/>
      <c r="G9" s="97"/>
      <c r="H9" s="4"/>
      <c r="I9" s="4"/>
    </row>
    <row r="10" spans="1:9" ht="15" x14ac:dyDescent="0.2">
      <c r="A10" s="342"/>
      <c r="B10" s="343"/>
      <c r="C10" s="97"/>
      <c r="D10" s="97"/>
      <c r="E10" s="97"/>
      <c r="F10" s="97"/>
      <c r="G10" s="97"/>
      <c r="H10" s="4"/>
      <c r="I10" s="4"/>
    </row>
    <row r="11" spans="1:9" ht="15" x14ac:dyDescent="0.2">
      <c r="A11" s="342"/>
      <c r="B11" s="343"/>
      <c r="C11" s="86"/>
      <c r="D11" s="86"/>
      <c r="E11" s="86"/>
      <c r="F11" s="86"/>
      <c r="G11" s="86"/>
      <c r="H11" s="4"/>
      <c r="I11" s="4"/>
    </row>
    <row r="12" spans="1:9" ht="15" x14ac:dyDescent="0.2">
      <c r="A12" s="342"/>
      <c r="B12" s="343"/>
      <c r="C12" s="86"/>
      <c r="D12" s="86"/>
      <c r="E12" s="86"/>
      <c r="F12" s="86"/>
      <c r="G12" s="86"/>
      <c r="H12" s="4"/>
      <c r="I12" s="4"/>
    </row>
    <row r="13" spans="1:9" ht="15" x14ac:dyDescent="0.2">
      <c r="A13" s="342"/>
      <c r="B13" s="343"/>
      <c r="C13" s="86"/>
      <c r="D13" s="86"/>
      <c r="E13" s="86"/>
      <c r="F13" s="86"/>
      <c r="G13" s="86"/>
      <c r="H13" s="4"/>
      <c r="I13" s="4"/>
    </row>
    <row r="14" spans="1:9" ht="15" x14ac:dyDescent="0.2">
      <c r="A14" s="342"/>
      <c r="B14" s="343"/>
      <c r="C14" s="86"/>
      <c r="D14" s="86"/>
      <c r="E14" s="86"/>
      <c r="F14" s="86"/>
      <c r="G14" s="86"/>
      <c r="H14" s="4"/>
      <c r="I14" s="4"/>
    </row>
    <row r="15" spans="1:9" ht="15" x14ac:dyDescent="0.2">
      <c r="A15" s="342"/>
      <c r="B15" s="343"/>
      <c r="C15" s="86"/>
      <c r="D15" s="86"/>
      <c r="E15" s="86"/>
      <c r="F15" s="86"/>
      <c r="G15" s="86"/>
      <c r="H15" s="4"/>
      <c r="I15" s="4"/>
    </row>
    <row r="16" spans="1:9" ht="15" x14ac:dyDescent="0.2">
      <c r="A16" s="342"/>
      <c r="B16" s="343"/>
      <c r="C16" s="86"/>
      <c r="D16" s="86"/>
      <c r="E16" s="86"/>
      <c r="F16" s="86"/>
      <c r="G16" s="86"/>
      <c r="H16" s="4"/>
      <c r="I16" s="4"/>
    </row>
    <row r="17" spans="1:9" ht="15" x14ac:dyDescent="0.3">
      <c r="A17" s="342"/>
      <c r="B17" s="344"/>
      <c r="C17" s="98"/>
      <c r="D17" s="98"/>
      <c r="E17" s="98"/>
      <c r="F17" s="98"/>
      <c r="G17" s="98" t="s">
        <v>311</v>
      </c>
      <c r="H17" s="85">
        <f>SUM(H9:H16)</f>
        <v>0</v>
      </c>
      <c r="I17" s="85">
        <f>SUM(I9:I16)</f>
        <v>0</v>
      </c>
    </row>
    <row r="18" spans="1:9" ht="15" x14ac:dyDescent="0.3">
      <c r="A18" s="44"/>
      <c r="B18" s="44"/>
      <c r="C18" s="44"/>
      <c r="D18" s="44"/>
      <c r="E18" s="44"/>
      <c r="F18" s="44"/>
      <c r="G18" s="2"/>
      <c r="H18" s="2"/>
    </row>
    <row r="19" spans="1:9" ht="15" x14ac:dyDescent="0.3">
      <c r="A19" s="196" t="s">
        <v>409</v>
      </c>
      <c r="B19" s="44"/>
      <c r="C19" s="44"/>
      <c r="D19" s="44"/>
      <c r="E19" s="44"/>
      <c r="F19" s="44"/>
      <c r="G19" s="2"/>
      <c r="H19" s="2"/>
    </row>
    <row r="20" spans="1:9" ht="15" x14ac:dyDescent="0.3">
      <c r="A20" s="196"/>
      <c r="B20" s="44"/>
      <c r="C20" s="44"/>
      <c r="D20" s="44"/>
      <c r="E20" s="44"/>
      <c r="F20" s="44"/>
      <c r="G20" s="2"/>
      <c r="H20" s="2"/>
    </row>
    <row r="21" spans="1:9" ht="15" x14ac:dyDescent="0.3">
      <c r="A21" s="196"/>
      <c r="B21" s="2"/>
      <c r="C21" s="2"/>
      <c r="D21" s="2"/>
      <c r="E21" s="2"/>
      <c r="F21" s="2"/>
      <c r="G21" s="2"/>
      <c r="H21" s="2"/>
    </row>
    <row r="22" spans="1:9" ht="15" x14ac:dyDescent="0.3">
      <c r="A22" s="196"/>
      <c r="B22" s="2"/>
      <c r="C22" s="2"/>
      <c r="D22" s="2"/>
      <c r="E22" s="2"/>
      <c r="F22" s="2"/>
      <c r="G22" s="2"/>
      <c r="H22" s="2"/>
    </row>
    <row r="23" spans="1:9" x14ac:dyDescent="0.2">
      <c r="A23" s="23"/>
      <c r="B23" s="23"/>
      <c r="C23" s="23"/>
      <c r="D23" s="23"/>
      <c r="E23" s="23"/>
      <c r="F23" s="23"/>
      <c r="G23" s="23"/>
      <c r="H23" s="23"/>
    </row>
    <row r="24" spans="1:9" ht="15" x14ac:dyDescent="0.3">
      <c r="A24" s="68" t="s">
        <v>96</v>
      </c>
      <c r="B24" s="2"/>
      <c r="C24" s="2"/>
      <c r="D24" s="2"/>
      <c r="E24" s="2"/>
      <c r="F24" s="2"/>
      <c r="G24" s="2"/>
      <c r="H24" s="2"/>
    </row>
    <row r="25" spans="1:9" ht="15" x14ac:dyDescent="0.3">
      <c r="A25" s="2"/>
      <c r="B25" s="2"/>
      <c r="C25" s="2"/>
      <c r="D25" s="2"/>
      <c r="E25" s="2"/>
      <c r="F25" s="2"/>
      <c r="G25" s="2"/>
      <c r="H25" s="2"/>
    </row>
    <row r="26" spans="1:9" ht="15" x14ac:dyDescent="0.3">
      <c r="A26" s="2"/>
      <c r="B26" s="2"/>
      <c r="C26" s="2"/>
      <c r="D26" s="2"/>
      <c r="E26" s="2"/>
      <c r="F26" s="2"/>
      <c r="G26" s="2"/>
      <c r="H26" s="12"/>
    </row>
    <row r="27" spans="1:9" ht="15" x14ac:dyDescent="0.3">
      <c r="A27" s="68"/>
      <c r="B27" s="68" t="s">
        <v>254</v>
      </c>
      <c r="C27" s="68"/>
      <c r="D27" s="68"/>
      <c r="E27" s="68"/>
      <c r="F27" s="68"/>
      <c r="G27" s="2"/>
      <c r="H27" s="12"/>
    </row>
    <row r="28" spans="1:9" ht="15" x14ac:dyDescent="0.3">
      <c r="A28" s="2"/>
      <c r="B28" s="2" t="s">
        <v>253</v>
      </c>
      <c r="C28" s="2"/>
      <c r="D28" s="2"/>
      <c r="E28" s="2"/>
      <c r="F28" s="2"/>
      <c r="G28" s="2"/>
      <c r="H28" s="12"/>
    </row>
    <row r="29" spans="1:9" x14ac:dyDescent="0.2">
      <c r="A29" s="65"/>
      <c r="B29" s="65" t="s">
        <v>127</v>
      </c>
      <c r="C29" s="65"/>
      <c r="D29" s="65"/>
      <c r="E29" s="65"/>
      <c r="F29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BreakPreview" topLeftCell="A3" zoomScale="80" zoomScaleSheetLayoutView="80" workbookViewId="0">
      <selection activeCell="D17" sqref="D17"/>
    </sheetView>
  </sheetViews>
  <sheetFormatPr defaultColWidth="9.140625" defaultRowHeight="12.75" x14ac:dyDescent="0.2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 x14ac:dyDescent="0.3">
      <c r="A1" s="73" t="s">
        <v>410</v>
      </c>
      <c r="B1" s="73"/>
      <c r="C1" s="76"/>
      <c r="D1" s="76"/>
      <c r="E1" s="76"/>
      <c r="F1" s="76"/>
      <c r="G1" s="487" t="s">
        <v>97</v>
      </c>
      <c r="H1" s="487"/>
    </row>
    <row r="2" spans="1:10" ht="15" x14ac:dyDescent="0.3">
      <c r="A2" s="75" t="s">
        <v>128</v>
      </c>
      <c r="B2" s="73"/>
      <c r="C2" s="76"/>
      <c r="D2" s="76"/>
      <c r="E2" s="76"/>
      <c r="F2" s="76"/>
      <c r="G2" s="485" t="str">
        <f>'ფორმა N1'!L2</f>
        <v>22.09-12.10.2020</v>
      </c>
      <c r="H2" s="485"/>
    </row>
    <row r="3" spans="1:10" ht="15" x14ac:dyDescent="0.3">
      <c r="A3" s="75"/>
      <c r="B3" s="75"/>
      <c r="C3" s="75"/>
      <c r="D3" s="75"/>
      <c r="E3" s="75"/>
      <c r="F3" s="75"/>
      <c r="G3" s="253"/>
      <c r="H3" s="253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408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52"/>
      <c r="B7" s="252"/>
      <c r="C7" s="252"/>
      <c r="D7" s="252"/>
      <c r="E7" s="252"/>
      <c r="F7" s="252"/>
      <c r="G7" s="77"/>
      <c r="H7" s="77"/>
    </row>
    <row r="8" spans="1:10" ht="30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09" t="s">
        <v>319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09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9" ht="15" x14ac:dyDescent="0.2">
      <c r="A17" s="86"/>
      <c r="B17" s="86"/>
      <c r="C17" s="86"/>
      <c r="D17" s="86"/>
      <c r="E17" s="86"/>
      <c r="F17" s="86"/>
      <c r="G17" s="4"/>
      <c r="H17" s="4"/>
    </row>
    <row r="18" spans="1:9" ht="15" x14ac:dyDescent="0.3">
      <c r="A18" s="86"/>
      <c r="B18" s="98"/>
      <c r="C18" s="98"/>
      <c r="D18" s="98"/>
      <c r="E18" s="98"/>
      <c r="F18" s="98" t="s">
        <v>318</v>
      </c>
      <c r="G18" s="85">
        <f>SUM(G9:G17)</f>
        <v>0</v>
      </c>
      <c r="H18" s="85">
        <f>SUM(H9:H17)</f>
        <v>0</v>
      </c>
    </row>
    <row r="19" spans="1:9" ht="15" x14ac:dyDescent="0.3">
      <c r="A19" s="207"/>
      <c r="B19" s="207"/>
      <c r="C19" s="207"/>
      <c r="D19" s="207"/>
      <c r="E19" s="207"/>
      <c r="F19" s="207"/>
      <c r="G19" s="207"/>
      <c r="H19" s="179"/>
      <c r="I19" s="179"/>
    </row>
    <row r="20" spans="1:9" ht="15" x14ac:dyDescent="0.3">
      <c r="A20" s="208" t="s">
        <v>411</v>
      </c>
      <c r="B20" s="208"/>
      <c r="C20" s="207"/>
      <c r="D20" s="207"/>
      <c r="E20" s="207"/>
      <c r="F20" s="207"/>
      <c r="G20" s="207"/>
      <c r="H20" s="179"/>
      <c r="I20" s="179"/>
    </row>
    <row r="21" spans="1:9" ht="15" x14ac:dyDescent="0.3">
      <c r="A21" s="208"/>
      <c r="B21" s="208"/>
      <c r="C21" s="207"/>
      <c r="D21" s="207"/>
      <c r="E21" s="207"/>
      <c r="F21" s="207"/>
      <c r="G21" s="207"/>
      <c r="H21" s="179"/>
      <c r="I21" s="179"/>
    </row>
    <row r="22" spans="1:9" ht="15" x14ac:dyDescent="0.3">
      <c r="A22" s="208"/>
      <c r="B22" s="208"/>
      <c r="C22" s="179"/>
      <c r="D22" s="179"/>
      <c r="E22" s="179"/>
      <c r="F22" s="179"/>
      <c r="G22" s="179"/>
      <c r="H22" s="179"/>
      <c r="I22" s="179"/>
    </row>
    <row r="23" spans="1:9" ht="15" x14ac:dyDescent="0.3">
      <c r="A23" s="208"/>
      <c r="B23" s="208"/>
      <c r="C23" s="179"/>
      <c r="D23" s="179"/>
      <c r="E23" s="179"/>
      <c r="F23" s="179"/>
      <c r="G23" s="179"/>
      <c r="H23" s="179"/>
      <c r="I23" s="179"/>
    </row>
    <row r="24" spans="1:9" x14ac:dyDescent="0.2">
      <c r="A24" s="205"/>
      <c r="B24" s="205"/>
      <c r="C24" s="205"/>
      <c r="D24" s="205"/>
      <c r="E24" s="205"/>
      <c r="F24" s="205"/>
      <c r="G24" s="205"/>
      <c r="H24" s="205"/>
      <c r="I24" s="205"/>
    </row>
    <row r="25" spans="1:9" ht="15" x14ac:dyDescent="0.3">
      <c r="A25" s="185" t="s">
        <v>96</v>
      </c>
      <c r="B25" s="185"/>
      <c r="C25" s="179"/>
      <c r="D25" s="179"/>
      <c r="E25" s="179"/>
      <c r="F25" s="179"/>
      <c r="G25" s="179"/>
      <c r="H25" s="179"/>
      <c r="I25" s="179"/>
    </row>
    <row r="26" spans="1:9" ht="15" x14ac:dyDescent="0.3">
      <c r="A26" s="179"/>
      <c r="B26" s="179"/>
      <c r="C26" s="179"/>
      <c r="D26" s="179"/>
      <c r="E26" s="179"/>
      <c r="F26" s="179"/>
      <c r="G26" s="179"/>
      <c r="H26" s="179"/>
      <c r="I26" s="179"/>
    </row>
    <row r="27" spans="1:9" ht="15" x14ac:dyDescent="0.3">
      <c r="A27" s="179"/>
      <c r="B27" s="179"/>
      <c r="C27" s="179"/>
      <c r="D27" s="179"/>
      <c r="E27" s="179"/>
      <c r="F27" s="179"/>
      <c r="G27" s="179"/>
      <c r="H27" s="179"/>
      <c r="I27" s="186"/>
    </row>
    <row r="28" spans="1:9" ht="15" x14ac:dyDescent="0.3">
      <c r="A28" s="185"/>
      <c r="B28" s="185"/>
      <c r="C28" s="185" t="s">
        <v>376</v>
      </c>
      <c r="D28" s="185"/>
      <c r="E28" s="207"/>
      <c r="F28" s="185"/>
      <c r="G28" s="185"/>
      <c r="H28" s="179"/>
      <c r="I28" s="186"/>
    </row>
    <row r="29" spans="1:9" ht="15" x14ac:dyDescent="0.3">
      <c r="A29" s="179"/>
      <c r="B29" s="179"/>
      <c r="C29" s="179" t="s">
        <v>253</v>
      </c>
      <c r="D29" s="179"/>
      <c r="E29" s="179"/>
      <c r="F29" s="179"/>
      <c r="G29" s="179"/>
      <c r="H29" s="179"/>
      <c r="I29" s="186"/>
    </row>
    <row r="30" spans="1:9" x14ac:dyDescent="0.2">
      <c r="A30" s="187"/>
      <c r="B30" s="187"/>
      <c r="C30" s="187" t="s">
        <v>127</v>
      </c>
      <c r="D30" s="187"/>
      <c r="E30" s="187"/>
      <c r="F30" s="187"/>
      <c r="G30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2020-10-14T16:18:36Z</cp:lastPrinted>
  <dcterms:created xsi:type="dcterms:W3CDTF">2011-12-27T13:20:18Z</dcterms:created>
  <dcterms:modified xsi:type="dcterms:W3CDTF">2020-10-14T16:20:23Z</dcterms:modified>
</cp:coreProperties>
</file>